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ELL\Desktop\New folder\Năm 2025\Gói nhà thuốc áp thầu và gói Vacxin\Genegic\"/>
    </mc:Choice>
  </mc:AlternateContent>
  <xr:revisionPtr revIDLastSave="0" documentId="13_ncr:1_{407212EE-815F-4C4D-B653-59329C16743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Generic (PLkèm TTr KQ) LL (in)" sheetId="1" r:id="rId1"/>
  </sheets>
  <definedNames>
    <definedName name="_xlnm._FilterDatabase" localSheetId="0" hidden="1">'Generic (PLkèm TTr KQ) LL (in)'!$B$4:$R$165</definedName>
    <definedName name="_xlnm.Print_Titles" localSheetId="0">'Generic (PLkèm TTr KQ) LL (in)'!$3:$4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5" i="1" l="1"/>
  <c r="U141" i="1"/>
  <c r="U157" i="1"/>
  <c r="U162" i="1"/>
  <c r="U154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6" i="1"/>
  <c r="Q164" i="1"/>
  <c r="A164" i="1"/>
  <c r="Q163" i="1"/>
  <c r="Q162" i="1"/>
  <c r="A162" i="1"/>
  <c r="Q161" i="1"/>
  <c r="A161" i="1"/>
  <c r="Q160" i="1"/>
  <c r="A160" i="1"/>
  <c r="Q159" i="1"/>
  <c r="A159" i="1"/>
  <c r="Q158" i="1"/>
  <c r="A158" i="1"/>
  <c r="Q157" i="1"/>
  <c r="A157" i="1"/>
  <c r="Q156" i="1"/>
  <c r="A156" i="1"/>
  <c r="Q155" i="1"/>
  <c r="A155" i="1"/>
  <c r="Q154" i="1"/>
  <c r="A154" i="1"/>
  <c r="Q153" i="1"/>
  <c r="A153" i="1"/>
  <c r="Q152" i="1"/>
  <c r="A152" i="1"/>
  <c r="Q151" i="1"/>
  <c r="A151" i="1"/>
  <c r="Q150" i="1"/>
  <c r="A150" i="1"/>
  <c r="Q149" i="1"/>
  <c r="A149" i="1"/>
  <c r="Q148" i="1"/>
  <c r="A148" i="1"/>
  <c r="Q147" i="1"/>
  <c r="A147" i="1"/>
  <c r="Q146" i="1"/>
  <c r="A146" i="1"/>
  <c r="Q145" i="1"/>
  <c r="A145" i="1"/>
  <c r="Q144" i="1"/>
  <c r="A144" i="1"/>
  <c r="Q143" i="1"/>
  <c r="A143" i="1"/>
  <c r="Q142" i="1"/>
  <c r="A142" i="1"/>
  <c r="Q141" i="1"/>
  <c r="A141" i="1"/>
  <c r="Q140" i="1"/>
  <c r="A140" i="1"/>
  <c r="Q139" i="1"/>
  <c r="A139" i="1"/>
  <c r="Q137" i="1"/>
  <c r="Q136" i="1"/>
  <c r="A137" i="1"/>
  <c r="Q135" i="1"/>
  <c r="A135" i="1"/>
  <c r="Q134" i="1"/>
  <c r="A134" i="1"/>
  <c r="Q133" i="1"/>
  <c r="Q132" i="1"/>
  <c r="A133" i="1"/>
  <c r="Q131" i="1"/>
  <c r="A131" i="1"/>
  <c r="Q130" i="1"/>
  <c r="A130" i="1"/>
  <c r="Q129" i="1"/>
  <c r="A129" i="1"/>
  <c r="Q128" i="1"/>
  <c r="A128" i="1"/>
  <c r="Q127" i="1"/>
  <c r="A127" i="1"/>
  <c r="Q126" i="1"/>
  <c r="A126" i="1"/>
  <c r="Q125" i="1"/>
  <c r="A125" i="1"/>
  <c r="Q124" i="1"/>
  <c r="A124" i="1"/>
  <c r="Q123" i="1"/>
  <c r="A123" i="1"/>
  <c r="Q122" i="1"/>
  <c r="A122" i="1"/>
  <c r="Q121" i="1"/>
  <c r="A121" i="1"/>
  <c r="Q120" i="1"/>
  <c r="A120" i="1"/>
  <c r="Q118" i="1"/>
  <c r="Q117" i="1"/>
  <c r="A118" i="1"/>
  <c r="Q116" i="1"/>
  <c r="A116" i="1"/>
  <c r="Q115" i="1"/>
  <c r="A115" i="1"/>
  <c r="Q114" i="1"/>
  <c r="A114" i="1"/>
  <c r="Q112" i="1"/>
  <c r="A112" i="1"/>
  <c r="Q111" i="1"/>
  <c r="Q110" i="1"/>
  <c r="A110" i="1"/>
  <c r="Q109" i="1"/>
  <c r="A109" i="1"/>
  <c r="Q108" i="1"/>
  <c r="A108" i="1"/>
  <c r="Q107" i="1"/>
  <c r="A107" i="1"/>
  <c r="Q106" i="1"/>
  <c r="A106" i="1"/>
  <c r="Q105" i="1"/>
  <c r="A105" i="1"/>
  <c r="Q104" i="1"/>
  <c r="A104" i="1"/>
  <c r="Q103" i="1"/>
  <c r="A103" i="1"/>
  <c r="Q102" i="1"/>
  <c r="A102" i="1"/>
  <c r="Q101" i="1"/>
  <c r="A101" i="1"/>
  <c r="Q100" i="1"/>
  <c r="A100" i="1"/>
  <c r="Q99" i="1"/>
  <c r="A99" i="1"/>
  <c r="Q98" i="1"/>
  <c r="A98" i="1"/>
  <c r="Q97" i="1"/>
  <c r="A97" i="1"/>
  <c r="Q96" i="1"/>
  <c r="A96" i="1"/>
  <c r="Q94" i="1"/>
  <c r="Q93" i="1"/>
  <c r="Q92" i="1"/>
  <c r="A94" i="1"/>
  <c r="A93" i="1"/>
  <c r="Q91" i="1"/>
  <c r="A91" i="1"/>
  <c r="Q90" i="1"/>
  <c r="A90" i="1"/>
  <c r="Q88" i="1"/>
  <c r="Q87" i="1"/>
  <c r="A88" i="1"/>
  <c r="Q86" i="1"/>
  <c r="Q85" i="1"/>
  <c r="A86" i="1"/>
  <c r="Q84" i="1"/>
  <c r="Q83" i="1"/>
  <c r="A84" i="1"/>
  <c r="Q82" i="1"/>
  <c r="A82" i="1"/>
  <c r="Q81" i="1"/>
  <c r="Q80" i="1"/>
  <c r="A80" i="1"/>
  <c r="Q79" i="1"/>
  <c r="A79" i="1"/>
  <c r="Q77" i="1"/>
  <c r="A77" i="1"/>
  <c r="Q76" i="1"/>
  <c r="A76" i="1"/>
  <c r="Q74" i="1"/>
  <c r="Q73" i="1"/>
  <c r="A74" i="1"/>
  <c r="Q72" i="1"/>
  <c r="A72" i="1"/>
  <c r="Q71" i="1"/>
  <c r="Q70" i="1"/>
  <c r="A71" i="1"/>
  <c r="Q69" i="1"/>
  <c r="A69" i="1"/>
  <c r="Q68" i="1"/>
  <c r="Q67" i="1"/>
  <c r="A68" i="1"/>
  <c r="Q66" i="1"/>
  <c r="Q65" i="1"/>
  <c r="A66" i="1"/>
  <c r="Q64" i="1"/>
  <c r="Q63" i="1"/>
  <c r="A64" i="1"/>
  <c r="Q62" i="1"/>
  <c r="Q61" i="1"/>
  <c r="A62" i="1"/>
  <c r="Q60" i="1"/>
  <c r="Q59" i="1"/>
  <c r="A60" i="1"/>
  <c r="Q58" i="1"/>
  <c r="A58" i="1"/>
  <c r="Q57" i="1"/>
  <c r="A57" i="1"/>
  <c r="Q55" i="1"/>
  <c r="A55" i="1"/>
  <c r="Q54" i="1"/>
  <c r="A54" i="1"/>
  <c r="Q53" i="1"/>
  <c r="A53" i="1"/>
  <c r="Q52" i="1"/>
  <c r="A52" i="1"/>
  <c r="Q51" i="1"/>
  <c r="A51" i="1"/>
  <c r="Q49" i="1"/>
  <c r="A49" i="1"/>
  <c r="Q48" i="1"/>
  <c r="Q47" i="1"/>
  <c r="A48" i="1"/>
  <c r="Q46" i="1"/>
  <c r="A46" i="1"/>
  <c r="Q45" i="1"/>
  <c r="Q44" i="1"/>
  <c r="A45" i="1"/>
  <c r="Q43" i="1"/>
  <c r="A43" i="1"/>
  <c r="Q42" i="1"/>
  <c r="A42" i="1"/>
  <c r="Q41" i="1"/>
  <c r="A41" i="1"/>
  <c r="Q40" i="1"/>
  <c r="A40" i="1"/>
  <c r="Q39" i="1"/>
  <c r="A39" i="1"/>
  <c r="Q37" i="1"/>
  <c r="A37" i="1"/>
  <c r="Q36" i="1"/>
  <c r="A36" i="1"/>
  <c r="Q35" i="1"/>
  <c r="A35" i="1"/>
  <c r="Q34" i="1"/>
  <c r="A34" i="1"/>
  <c r="Q32" i="1"/>
  <c r="A32" i="1"/>
  <c r="Q31" i="1"/>
  <c r="A31" i="1"/>
  <c r="Q30" i="1"/>
  <c r="A30" i="1"/>
  <c r="Q29" i="1"/>
  <c r="A29" i="1"/>
  <c r="Q28" i="1"/>
  <c r="A28" i="1"/>
  <c r="Q27" i="1"/>
  <c r="A27" i="1"/>
  <c r="Q25" i="1"/>
  <c r="Q24" i="1"/>
  <c r="A25" i="1"/>
  <c r="Q23" i="1"/>
  <c r="A23" i="1"/>
  <c r="Q22" i="1"/>
  <c r="A22" i="1"/>
  <c r="Q21" i="1"/>
  <c r="A21" i="1"/>
  <c r="Q19" i="1"/>
  <c r="Q18" i="1"/>
  <c r="A19" i="1"/>
  <c r="Q17" i="1"/>
  <c r="A17" i="1"/>
  <c r="Q16" i="1"/>
  <c r="Q15" i="1"/>
  <c r="A16" i="1"/>
  <c r="Q14" i="1"/>
  <c r="A14" i="1"/>
  <c r="Q13" i="1"/>
  <c r="Q12" i="1"/>
  <c r="A13" i="1"/>
  <c r="Q11" i="1"/>
  <c r="Q10" i="1"/>
  <c r="A11" i="1"/>
  <c r="Q9" i="1"/>
  <c r="A9" i="1"/>
  <c r="Q8" i="1"/>
  <c r="Q7" i="1"/>
  <c r="A8" i="1"/>
  <c r="Q6" i="1"/>
  <c r="A6" i="1"/>
  <c r="Q5" i="1"/>
  <c r="Q113" i="1"/>
  <c r="Q50" i="1"/>
  <c r="Q75" i="1"/>
  <c r="Q95" i="1"/>
  <c r="Q119" i="1"/>
  <c r="Q89" i="1"/>
  <c r="Q20" i="1"/>
  <c r="Q78" i="1"/>
  <c r="Q26" i="1"/>
  <c r="Q38" i="1"/>
  <c r="Q33" i="1"/>
  <c r="Q138" i="1"/>
  <c r="Q56" i="1"/>
  <c r="Q165" i="1"/>
</calcChain>
</file>

<file path=xl/sharedStrings.xml><?xml version="1.0" encoding="utf-8"?>
<sst xmlns="http://schemas.openxmlformats.org/spreadsheetml/2006/main" count="1610" uniqueCount="870">
  <si>
    <t>DANH MỤC THUỐC GENERIC - NHÀ THUỐC BỆNH VIỆN NĂM 2025 CỦA BỆNH VIỆN ĐA KHOA HÒA BÌNH</t>
  </si>
  <si>
    <t>Công ty CPDP Vĩnh Phúc</t>
  </si>
  <si>
    <t>STT</t>
  </si>
  <si>
    <t>STT theo TMBG 768</t>
  </si>
  <si>
    <t>Tên hoạt chất</t>
  </si>
  <si>
    <t>Tên thuốc</t>
  </si>
  <si>
    <t>Nồng độ/ Hàm lượng</t>
  </si>
  <si>
    <t>Dạng bào chế</t>
  </si>
  <si>
    <t>Đường dùng</t>
  </si>
  <si>
    <t>Quy cách đóng gói</t>
  </si>
  <si>
    <t>Nhóm TCKT</t>
  </si>
  <si>
    <t>Hạn dùng</t>
  </si>
  <si>
    <t>SĐK/GPNK</t>
  </si>
  <si>
    <t>Cơ sở sản xuất</t>
  </si>
  <si>
    <t>Nước sản xuất</t>
  </si>
  <si>
    <t>ĐVT</t>
  </si>
  <si>
    <t>Số lượng</t>
  </si>
  <si>
    <t>Đơn giá (VNĐ)</t>
  </si>
  <si>
    <t>Thành tiền (VNĐ)</t>
  </si>
  <si>
    <t>Số QĐ trúng thầu</t>
  </si>
  <si>
    <t>1.  CTCP Dược Quốc tế Việt Sinh</t>
  </si>
  <si>
    <t>Natri clorid</t>
  </si>
  <si>
    <t>SRK SALTMAX</t>
  </si>
  <si>
    <t>0,9% 100ml</t>
  </si>
  <si>
    <t>Dung dịch dùng ngoài</t>
  </si>
  <si>
    <t>Xịt mũi</t>
  </si>
  <si>
    <t>Hộp 01 lọ nhựa 100ml</t>
  </si>
  <si>
    <t>N4</t>
  </si>
  <si>
    <t>36 tháng</t>
  </si>
  <si>
    <t>893100299400
(SĐK cũ: VD-20498-14)</t>
  </si>
  <si>
    <t>Công ty Cổ phần Hóa dược Việt Nam</t>
  </si>
  <si>
    <t>Việt Nam</t>
  </si>
  <si>
    <t>Lọ</t>
  </si>
  <si>
    <t>QĐ: 4114/QĐ-BVNTW ngày 18/12/2024 ; Bệnh viện nhi Trung ương; Cty CP Dược Quốc tế Việt Sinh</t>
  </si>
  <si>
    <t>2. Công ty  Cổ phần Tập đoàn MERAP</t>
  </si>
  <si>
    <t>Cefixim</t>
  </si>
  <si>
    <t>MECEFIX-B.E 200MG</t>
  </si>
  <si>
    <t>200mg</t>
  </si>
  <si>
    <t>Viên Viên nang cứng</t>
  </si>
  <si>
    <t>Uống</t>
  </si>
  <si>
    <t>Hộp 2 vỉ x 10 viên</t>
  </si>
  <si>
    <t>N3</t>
  </si>
  <si>
    <t>42 tháng</t>
  </si>
  <si>
    <t>893110314623 (VD-28345-17)</t>
  </si>
  <si>
    <t>Công ty Cổ phần Tập đoàn Merap</t>
  </si>
  <si>
    <t>Viên</t>
  </si>
  <si>
    <t>553/QĐ-BVQY ngày 13/12/2024; BV Quân Y 105 Hà Nội</t>
  </si>
  <si>
    <t>Cefuroxim</t>
  </si>
  <si>
    <t>EFODYL</t>
  </si>
  <si>
    <t>500mg</t>
  </si>
  <si>
    <t xml:space="preserve"> Viên nén bao phim</t>
  </si>
  <si>
    <t>893110087124 (VD-30737-18)</t>
  </si>
  <si>
    <t>1146/QĐ-BV ngày 18/11/2024; BV ĐK Bưu điện TP HCM</t>
  </si>
  <si>
    <t>3. Công ty Cổ phần Thương mại và Dược phẩm Tân Phú</t>
  </si>
  <si>
    <t>Alpha chymotrypsin</t>
  </si>
  <si>
    <t>Alphatab</t>
  </si>
  <si>
    <t>8400 IU</t>
  </si>
  <si>
    <t>Viên nén</t>
  </si>
  <si>
    <t>Hộp 5 vỉ x 10 viên</t>
  </si>
  <si>
    <t>24 tháng</t>
  </si>
  <si>
    <t>893110420224 (VD-30886-18)</t>
  </si>
  <si>
    <t>Công ty Cổ phần US Pharma USA</t>
  </si>
  <si>
    <t>Việt
 Nam</t>
  </si>
  <si>
    <t>553/QĐ-BVQY ngày 13/12/2024; BV Quân Y 105</t>
  </si>
  <si>
    <t>4. Công ty Cổ phần Benfa Việt Nam</t>
  </si>
  <si>
    <t>Cefprozil</t>
  </si>
  <si>
    <t>Elobiden 250</t>
  </si>
  <si>
    <t>250mg</t>
  </si>
  <si>
    <t>Thuốc bột pha hỗn dịch uống</t>
  </si>
  <si>
    <t>Hộp 20 gói x 3g</t>
  </si>
  <si>
    <t>Công ty cổ phần liên doanh Dược phẩm Éloge France Việt Nam</t>
  </si>
  <si>
    <t>Gói</t>
  </si>
  <si>
    <t>110/QĐ-BVPDLTWQL ngày 14/03/2025 Bệnh viện Phong - DL TƯ Quỳnh Lập</t>
  </si>
  <si>
    <t>Thymomodulin</t>
  </si>
  <si>
    <t>Immutes capsule</t>
  </si>
  <si>
    <t>80mg</t>
  </si>
  <si>
    <t>Viên nang cứng</t>
  </si>
  <si>
    <t>Hộp 6 vỉ x 10 viên</t>
  </si>
  <si>
    <t>N2</t>
  </si>
  <si>
    <t>SP3-1192-20</t>
  </si>
  <si>
    <t>Austin Pharm. Co., Ltd.</t>
  </si>
  <si>
    <t>Hàn Quốc</t>
  </si>
  <si>
    <t>5. Công ty Cổ phần Dược phẩm Đất Việt</t>
  </si>
  <si>
    <t xml:space="preserve">Mỗi 4ml chứa Citicolin (dưới dạng Citicolin sodium) 100mg </t>
  </si>
  <si>
    <t>Citicolin A.T 1000mg/4ml</t>
  </si>
  <si>
    <t>1000mg/4ml</t>
  </si>
  <si>
    <t>Dung dịch tiêm</t>
  </si>
  <si>
    <t>Tiêm</t>
  </si>
  <si>
    <t>Hộp 10 ống x 4ml</t>
  </si>
  <si>
    <t>VD-35424-21</t>
  </si>
  <si>
    <t>Công ty CPDP An Thiên</t>
  </si>
  <si>
    <t>Ống</t>
  </si>
  <si>
    <t>269/QĐ-SYT ngày 01/04/2024; SYT Hòa Bình</t>
  </si>
  <si>
    <t>Fosfomycin calci (dưới dạng Fosfomycin calci monohydrat) 500mg</t>
  </si>
  <si>
    <t xml:space="preserve">Myfoscin </t>
  </si>
  <si>
    <t>Hộp 3 vỉ, 10 vỉ x 10 viên</t>
  </si>
  <si>
    <t>893110249200 (VD-34040-20)</t>
  </si>
  <si>
    <t>Công ty Liên doanh Meyer - BPC</t>
  </si>
  <si>
    <t>6. Công ty Cổ phần Dược phẩm AS PHARMA</t>
  </si>
  <si>
    <t>Ambroxol hydrochlorid</t>
  </si>
  <si>
    <t>Ambixol 15mg/5ml syrup</t>
  </si>
  <si>
    <t>15mg/5ml,100ml</t>
  </si>
  <si>
    <t>Si rô</t>
  </si>
  <si>
    <t>Hộp 1 chai 100ml</t>
  </si>
  <si>
    <t>N1</t>
  </si>
  <si>
    <t>Sopharma AD</t>
  </si>
  <si>
    <t>Bulgaria</t>
  </si>
  <si>
    <t>Chai</t>
  </si>
  <si>
    <t>01/QĐ-BVNHN ngày 02/01/2025; Bệnh viện Nhi Hà Nội</t>
  </si>
  <si>
    <t>7. Công ty TNHH Dược phẩm Bách Gia</t>
  </si>
  <si>
    <t>L-Ornithin-L-aspartat</t>
  </si>
  <si>
    <t>Ganasef 3000</t>
  </si>
  <si>
    <t>3g</t>
  </si>
  <si>
    <t>Thuốc cốm</t>
  </si>
  <si>
    <t>Hộp 10 gói x 5g</t>
  </si>
  <si>
    <t>893110093324 (VD-30097-18)</t>
  </si>
  <si>
    <t>Công ty TNHH Hasan-Dermapharm</t>
  </si>
  <si>
    <t>1177/QĐ-BV ngày 13/11/2024; BV Quân dân y Miền Đông (Giá trúng thầu: 17.262)</t>
  </si>
  <si>
    <t>Piracetam</t>
  </si>
  <si>
    <t xml:space="preserve">Pilixitam </t>
  </si>
  <si>
    <t>4g/20ml</t>
  </si>
  <si>
    <t>Hộp 10 ống 20ml</t>
  </si>
  <si>
    <t>VN-22974-21</t>
  </si>
  <si>
    <t>JSC "Farmak"</t>
  </si>
  <si>
    <t>Ukraine</t>
  </si>
  <si>
    <t>200/QĐ-BV ngày 21/02/2025; BV ĐK tỉnh Thái Bình (giá TT: 45.780)</t>
  </si>
  <si>
    <t>Vinpocetin</t>
  </si>
  <si>
    <t>Vicebrol forte</t>
  </si>
  <si>
    <t>10mg</t>
  </si>
  <si>
    <t>Hộp 1 vỉ, 3 vỉ x
30 viên</t>
  </si>
  <si>
    <t>VN-22700-21</t>
  </si>
  <si>
    <t>Biofarm Sp. zo.o.</t>
  </si>
  <si>
    <t>Poland</t>
  </si>
  <si>
    <t>KQ2500045236_2504280958  ngày 8 tháng 5 năm 2025
BỆNH VIỆN Y HỌC CỔ 
TRUYỀN TRUNG ƯƠNG (giá TT 3.186)</t>
  </si>
  <si>
    <t>8. Chi nhánh Công ty Cổ phần Dược Phẩm Bến Tre tại tỉnh Yên Bái</t>
  </si>
  <si>
    <t>Bismuth trioxid (dưới dạng bismuth subcitrat dạng keo)</t>
  </si>
  <si>
    <t>TRYMO TABLETS</t>
  </si>
  <si>
    <t>120mg</t>
  </si>
  <si>
    <t>Hộp 14 vỉ xé x 8 viên</t>
  </si>
  <si>
    <t>N5</t>
  </si>
  <si>
    <t>VN-19522-15</t>
  </si>
  <si>
    <t xml:space="preserve">Raptakos, Brett &amp; Co., Ltd </t>
  </si>
  <si>
    <t>Ấn Độ</t>
  </si>
  <si>
    <t>KQ2400557999_2503141608 ngày 17/03/2025; Bệnh viện Phụ Sản Thành phố Cần Thơ</t>
  </si>
  <si>
    <t>9. Công ty Cổ phần Dược phẩm CPC1 HN</t>
  </si>
  <si>
    <t>Chlorhexidin digluconat</t>
  </si>
  <si>
    <t>Afrimin</t>
  </si>
  <si>
    <t>0,5g/250ml</t>
  </si>
  <si>
    <t>Dung dịch súc miệng</t>
  </si>
  <si>
    <t>Súc miệng</t>
  </si>
  <si>
    <t>Hộp 1 lọ x 250 ml</t>
  </si>
  <si>
    <t>Công ty cổ phần dược phẩm CPC1 Hà Nội</t>
  </si>
  <si>
    <t>110/QĐ-BVPDLTWQL ngày 14/03/2025; BV Phong Da liễu TW Quỳnh Lập</t>
  </si>
  <si>
    <t>Galantamin</t>
  </si>
  <si>
    <t>Memoback 4mg</t>
  </si>
  <si>
    <t>4mg/5ml</t>
  </si>
  <si>
    <t>Dung dịch uống</t>
  </si>
  <si>
    <t>Hộp 20 ống 5ml</t>
  </si>
  <si>
    <t>893110265700 (VD-31075-18)</t>
  </si>
  <si>
    <t>139/QĐ-SYT ngày 27/02/2025; SYT tỉnh Đồng nai</t>
  </si>
  <si>
    <t>Macrogol 4000 + natri sulfat + natri bicarbonat + natri clorid + kali clorid</t>
  </si>
  <si>
    <t xml:space="preserve">Tranfast </t>
  </si>
  <si>
    <t>64g + 5,7g + 1,680g + 1,460g + 0,750g</t>
  </si>
  <si>
    <t>Bột pha dung dịch uống</t>
  </si>
  <si>
    <t>Hộp 10 gói</t>
  </si>
  <si>
    <t>893110880824 (VD-33430-19)</t>
  </si>
  <si>
    <t>KQ2500156311_2505090955 ngày 09/05/2025; Bệnh viện Ung bướu Nghệ An</t>
  </si>
  <si>
    <t>Monobasic natri phosphat + Dibasic natri phosphat</t>
  </si>
  <si>
    <t>Golistin soda</t>
  </si>
  <si>
    <t>(417mg+95mg)/1ml; 45ml</t>
  </si>
  <si>
    <t>Hộp 1 lọ x 45ml</t>
  </si>
  <si>
    <t>VD-34931-21</t>
  </si>
  <si>
    <t>Q-mumasa baby</t>
  </si>
  <si>
    <t>0,9% 10ml</t>
  </si>
  <si>
    <t>Dung dịch nhỏ mắt</t>
  </si>
  <si>
    <t>Nhỏ mắt</t>
  </si>
  <si>
    <t>Hộp 50 ống 10ml</t>
  </si>
  <si>
    <t>893100105923 (VD-22002-14)</t>
  </si>
  <si>
    <t>KQ2500001861_2502191355 ngày 19/02/2025; Bệnh viện Mắt Phú Yên</t>
  </si>
  <si>
    <t>Calci Polystyren sulfonat</t>
  </si>
  <si>
    <t>Kalira</t>
  </si>
  <si>
    <t>5g</t>
  </si>
  <si>
    <t xml:space="preserve">Bột pha hỗn dịch </t>
  </si>
  <si>
    <t>Hộp 20 gói x 5g</t>
  </si>
  <si>
    <t>48 tháng</t>
  </si>
  <si>
    <t>893110211900 (VD-33992-20)</t>
  </si>
  <si>
    <t>139/QĐ-SYT ngày 27/02/2025; SYT tỉnh Đồng Nai</t>
  </si>
  <si>
    <t>10. Công ty Cổ phần Dược phẩm Kiên Anh</t>
  </si>
  <si>
    <t>L-Leucin, L-Isoleucine, L-Lysin HCL, L-Phenylalanin, L-Threonin, L-valin, L-Tryptophan, L-Histidin hydroclorid monohydrat, L-Methionin</t>
  </si>
  <si>
    <t xml:space="preserve">Kazamintab </t>
  </si>
  <si>
    <t xml:space="preserve"> 320,3mg; 203,9mg; 291mg; 320,3mg; 145,7mg; 233mg; 72,9mg;216,2mg; 320,3mg</t>
  </si>
  <si>
    <t>thuốc cốm</t>
  </si>
  <si>
    <t>Hộp 30 gói x 2,5g</t>
  </si>
  <si>
    <t xml:space="preserve">Công ty dược phẩm và thương mại Phương Đông (TNHH) </t>
  </si>
  <si>
    <t>326/QĐ-BVTH ngày 07/03/2025; BV Thận Hà Nội</t>
  </si>
  <si>
    <t>Sertraline (dưới dạng Sertraline hydrochloride)</t>
  </si>
  <si>
    <t>Clealine 50mg</t>
  </si>
  <si>
    <t>50mg</t>
  </si>
  <si>
    <t>viên nén bao phim</t>
  </si>
  <si>
    <t>VN-16661-13</t>
  </si>
  <si>
    <t>Atlantic Pharma- Producoes Farmaceuticas S.A ( Fab. Abrunheira)</t>
  </si>
  <si>
    <t>Portugal</t>
  </si>
  <si>
    <t>46/QĐ-BVMH ngày 10/03/2025; BV Tâm thần ban ngày Mai Hương</t>
  </si>
  <si>
    <t>Clealine 100mg</t>
  </si>
  <si>
    <t>100mg</t>
  </si>
  <si>
    <t>VN-17678-14</t>
  </si>
  <si>
    <t>KQ2400627395_2503261419 ngày 26/03/2025; BV Tâm thần Trung ương 1</t>
  </si>
  <si>
    <t>Vincamin + Rutin</t>
  </si>
  <si>
    <t xml:space="preserve">Anbatik </t>
  </si>
  <si>
    <t>20mg+ 40mg</t>
  </si>
  <si>
    <t>viên nang cứng</t>
  </si>
  <si>
    <t>VD-32768-19</t>
  </si>
  <si>
    <t>4078/QĐ-BVHN ngày  02/10/2024; Bệnh viện Đa khoa tỉnh Hà Nam</t>
  </si>
  <si>
    <t>11. Công ty Cổ phần Dược phẩm TBYT Hà Nội</t>
  </si>
  <si>
    <t>Pregabalin</t>
  </si>
  <si>
    <t xml:space="preserve"> PRELYNCA</t>
  </si>
  <si>
    <t>75mg</t>
  </si>
  <si>
    <t>Hộp 2 vỉ x
14 viên</t>
  </si>
  <si>
    <t>Pharmathen International S.A.</t>
  </si>
  <si>
    <t>Greece</t>
  </si>
  <si>
    <t>3127/QĐ-BVDHYD ngày 19/10/2024; Bệnh Viện DH Y Dược TP HCM</t>
  </si>
  <si>
    <t>Risedronat natri</t>
  </si>
  <si>
    <t xml:space="preserve">RESIDRON </t>
  </si>
  <si>
    <t>35mg</t>
  </si>
  <si>
    <t>Viên nén bao phim</t>
  </si>
  <si>
    <t>Hộp 1 vỉ x 4 viên</t>
  </si>
  <si>
    <t>60 tháng</t>
  </si>
  <si>
    <t>VN-20314-17</t>
  </si>
  <si>
    <t>Pharmathen S.A</t>
  </si>
  <si>
    <t>139/QĐ-SYT ngày 27/02/2025; SYT tỉnh Đồng Nai (giá TT 54000)</t>
  </si>
  <si>
    <t>Men Saccharomyces boulardii đông khô</t>
  </si>
  <si>
    <t>NORMAGUT</t>
  </si>
  <si>
    <t>Hộp 3 vỉ x 10 viên</t>
  </si>
  <si>
    <t>QLSP-823-14</t>
  </si>
  <si>
    <t>Ardeypharm GmbH</t>
  </si>
  <si>
    <t>Germany</t>
  </si>
  <si>
    <t>Tamsulosin hydrocloride</t>
  </si>
  <si>
    <t>FLOEZY</t>
  </si>
  <si>
    <t>0,4mg</t>
  </si>
  <si>
    <t xml:space="preserve">Viên nén phóng thích kéo dài </t>
  </si>
  <si>
    <t>Synthon Hispania, SL</t>
  </si>
  <si>
    <t>Spain</t>
  </si>
  <si>
    <t>Ursodeoxycholic acid</t>
  </si>
  <si>
    <t>URSOLIV 250</t>
  </si>
  <si>
    <t>VN-18372-14</t>
  </si>
  <si>
    <t>Mega Lifesciences Public Company Limited</t>
  </si>
  <si>
    <t xml:space="preserve">Thailand </t>
  </si>
  <si>
    <t>KQ2500017461_2504171446 ngày 17/04/2025; BV ĐK Trung tâm An Giang</t>
  </si>
  <si>
    <t>12. Công ty Cổ phần Dược phẩm Trung ương CPC1</t>
  </si>
  <si>
    <t xml:space="preserve">Acid amin + glucose + lipid  </t>
  </si>
  <si>
    <t xml:space="preserve"> MG-TAN Inj.</t>
  </si>
  <si>
    <t>11,3% + 11% + 20%; 960ML</t>
  </si>
  <si>
    <t>Dung dịch tiêm truyền</t>
  </si>
  <si>
    <t>Hộp 5 túi</t>
  </si>
  <si>
    <t>VN-21330-18</t>
  </si>
  <si>
    <t>MG Co., Ltd</t>
  </si>
  <si>
    <t>Túi</t>
  </si>
  <si>
    <t>269/QĐ-SYT ngày 19/04/2024 của SYT Hòa Bình; KQ2500010785_2502241003 ngày 24/2/2025, Bệnh viện Nam Thăng Long</t>
  </si>
  <si>
    <t>Peptid (Cerebrolysin concentrate)</t>
  </si>
  <si>
    <t>Cerebrolysin</t>
  </si>
  <si>
    <t>215,2mg/ml; 10ml</t>
  </si>
  <si>
    <t>Dung dịch tiêm và truyền</t>
  </si>
  <si>
    <t>Hộp 10 ống</t>
  </si>
  <si>
    <t>QLSP-845-15</t>
  </si>
  <si>
    <t>Cơ sở trộn và đóng gói : Ever Pharma Jena GmbH;  Cơ sở xuất xưởng: Ever Neuro Pharma GmbH</t>
  </si>
  <si>
    <t>Nước trộn và đóng gói : Đức;  Nước xuất xưởng: Áo</t>
  </si>
  <si>
    <t>KQ2500092332_2505121631 ngày 12/5/2025, BV Phổi Trung Ương</t>
  </si>
  <si>
    <t>13. Công ty Cổ phần Thương mại Dược phẩm Minh Việt</t>
  </si>
  <si>
    <t>Silymarin</t>
  </si>
  <si>
    <t>Ganita 200</t>
  </si>
  <si>
    <t>Hộp 10 vỉ x 10 viên</t>
  </si>
  <si>
    <t>893200126900 (VD-34012-20)</t>
  </si>
  <si>
    <t>Công ty cổ phần dược phẩm VCP</t>
  </si>
  <si>
    <t>KQ2400597773_2503141819 ngày 19/03/2025 SYT Phú Thọ</t>
  </si>
  <si>
    <t>Sulpirid</t>
  </si>
  <si>
    <t>Dogmakern 50mg</t>
  </si>
  <si>
    <t>Hộp 2 vỉ x 15 viên</t>
  </si>
  <si>
    <t>840110784324 (VN-22099-19)</t>
  </si>
  <si>
    <t>Kern Pharma S.L.</t>
  </si>
  <si>
    <t>14. Công ty Cổ phần Y dược Tây Dương</t>
  </si>
  <si>
    <t>Acid thioctic</t>
  </si>
  <si>
    <t>Btozka</t>
  </si>
  <si>
    <t>300mg</t>
  </si>
  <si>
    <t>Viên nang mềm</t>
  </si>
  <si>
    <t>Công ty CP Dược Vật tư y tế Hà Nam</t>
  </si>
  <si>
    <t>1876/QĐ-BVTWTN ngày 24/10/2024, BVTƯ Thái Nguyên</t>
  </si>
  <si>
    <t>Citicoline (dưới dạng Citicoline sodium)</t>
  </si>
  <si>
    <t xml:space="preserve"> Gerolin </t>
  </si>
  <si>
    <t xml:space="preserve">500mg/4ml </t>
  </si>
  <si>
    <t>Hộp 5 ống x 4ml</t>
  </si>
  <si>
    <t>Laboratorio Farmaceutico C.T. s.r.l..</t>
  </si>
  <si>
    <t>Italy</t>
  </si>
  <si>
    <t>553/QĐ-BVQY ngày 13/12/2024, BV Quân Y 105</t>
  </si>
  <si>
    <t>Glutathione (dưới dạng Glutathione sodium)</t>
  </si>
  <si>
    <t>Gluthion</t>
  </si>
  <si>
    <t>600mg</t>
  </si>
  <si>
    <t>Thuốc bột pha tiêm</t>
  </si>
  <si>
    <t xml:space="preserve"> Hộp 10 lọ thuốc bột và 10 ống nước cất pha tiêm</t>
  </si>
  <si>
    <t>Laboratorio Italiano Biochimico Farmaceutico Lisapharma S.p.A</t>
  </si>
  <si>
    <t>6032/QĐ-VĐ ngày 02/12/2024, BV Hữu Nghị Việt Đức</t>
  </si>
  <si>
    <t>Mỗi ml chứa: Alpha tocopheryl acetate 1mg; Calci (dưới dạng calci lactat pentahydrat 66,66mg) 8,67mg; Cholecalciferol 1µg (mcg); Dexpanthenol 0,67mg; Lysine hydrochloride 20mg; Nicotinamide 1,33mg; Pyridoxine hydrochloride 0,4mg; Riboflavin sodium phosphate 0,23mg; Thiamine hydrochloride 0,2mg</t>
  </si>
  <si>
    <t>Duchat</t>
  </si>
  <si>
    <t>1mg; 8,67mg; 1µg (mcg); 0,67mg; 20mg; 1,33mg; 0,4mg; 0,23mg;  0,2mg</t>
  </si>
  <si>
    <t>Hộp 20 ống x 7,5ml</t>
  </si>
  <si>
    <t>893100414924 (VD-31620-19)</t>
  </si>
  <si>
    <t>KQ2400592571_2504141413 ngày 17/04/2025, BV Hữu Nghị Việt Đức</t>
  </si>
  <si>
    <t>Mỗi 5 ml dung dịch uống chứa Sắt (III) hydroxid Polymaltose complex tương đương Sắt (III) 50mg</t>
  </si>
  <si>
    <t xml:space="preserve">Fekuk </t>
  </si>
  <si>
    <t>50mg/5ml</t>
  </si>
  <si>
    <t>Hộp 20 gói x 5ml</t>
  </si>
  <si>
    <t>VD-34926-20</t>
  </si>
  <si>
    <t xml:space="preserve">Công ty cổ phần Hóa dược Việt Nam </t>
  </si>
  <si>
    <t>KQ2500000284_2503041555 ngày 04/03/2025, SYT tỉnh Hải Dương</t>
  </si>
  <si>
    <t>15. Công ty Cổ phần Y tế DNT Việt Nam</t>
  </si>
  <si>
    <t>Levetiracetam</t>
  </si>
  <si>
    <t>Leracet 500mg Film-coated tables</t>
  </si>
  <si>
    <t>840110987824 (VN-20686-17)</t>
  </si>
  <si>
    <t>Noucor Health, S.A</t>
  </si>
  <si>
    <t>248/QĐ-BVPTW ngày 24/02/2025; Bệnh viện Phổi Trung ương</t>
  </si>
  <si>
    <t>Omega-3- acid ethyl esters 90</t>
  </si>
  <si>
    <t>Avantomega</t>
  </si>
  <si>
    <t>1000mg</t>
  </si>
  <si>
    <t>Công ty Cổ phần Korea United Pharm.Int'l</t>
  </si>
  <si>
    <t>8190/QĐ-BV ngày 03/12/2024; BV TƯ Quân đội 108 (giá TT 15.500đ)</t>
  </si>
  <si>
    <t>16. Công ty CP AFP Gia Vũ</t>
  </si>
  <si>
    <t>Citicolin natri</t>
  </si>
  <si>
    <t>Citi - Brain 250</t>
  </si>
  <si>
    <t>250mg/2ml</t>
  </si>
  <si>
    <t>Thuốc tiêm</t>
  </si>
  <si>
    <t>Hộp 10 ống thuốc tiêm 2ml</t>
  </si>
  <si>
    <t>Công ty CPDP trung ương I-Pharbaco</t>
  </si>
  <si>
    <t>KQ2500015442-2504030916 ngày 03/04/2025 của TTYT huyện Tam Đảo</t>
  </si>
  <si>
    <t>17. Công ty CP Dược phẩm và Thiết bị Y tế Bách Linh</t>
  </si>
  <si>
    <t>Perindopril+ Indapamid</t>
  </si>
  <si>
    <t>Prenewel 8mg/2,5mg Tablets</t>
  </si>
  <si>
    <t>Perindopril (dưới dạng Perindopril tert-butylamine 8mg) 6,68mg; Indapamide 2,5mg</t>
  </si>
  <si>
    <t>383110130924 (VN-21714-19)</t>
  </si>
  <si>
    <t>KRKA, D.D., Novo Mesto</t>
  </si>
  <si>
    <t>Slovenia</t>
  </si>
  <si>
    <t>3616/QĐ-BVĐK Ngày 30/12/2024; Bệnh viện Đa khoa tỉnh Trà Vinh</t>
  </si>
  <si>
    <t>18. Công ty CP Y Tế Đức Minh</t>
  </si>
  <si>
    <t>Chất ly giải vi khuẩn đông khô của Haemophilus influenzae + Diplococcus pneumoniae + Klebsiella pneumoniae and ozaenae + Staphylococcus aureus + Streptococcus pyogenes and viridans + Neisseria catarrhalis</t>
  </si>
  <si>
    <t>IMMUBRON</t>
  </si>
  <si>
    <t>Mỗi viên chứa 50mg chất ly giải vi khuẩn đông khô, trong đó 7 mg tương ứng: Staphylococcus aureus 6 tỷ, Streptococcus pyogenes 6 tỷ, Streptococcus viridans 6 tỷ, Klebsiella pneumoniae 6 tỷ, Klebsiella ozaenae 6 tỷ, Haemophylus influenzae nhóm B 6 tỷ, Neisseria catarrhalis 6 tỷ, Diplococcus pneumoniae (TY1/EQ11 1 tỷ, TY2/EQ22 1 tỷ, TY3/EQ14 1 tỷ, TY5/EQ15 1 tỷ, TY8/EQ23 1 tỷ, TY47/EQ24 1 tỷ ) 6 tỷ và 43mg môi trường đông khô)</t>
  </si>
  <si>
    <t>Ngậm dưới lưỡi</t>
  </si>
  <si>
    <t>Bruschettini s.r.l</t>
  </si>
  <si>
    <t>KQ2500036087_2505190948 Ngày 20/05/2025 Tại bệnh viện Chỉnh hình và PHCN TPHCM</t>
  </si>
  <si>
    <t>19. Công ty TNHH DP Kim Liên</t>
  </si>
  <si>
    <t>Febuxostat</t>
  </si>
  <si>
    <t>Forsol</t>
  </si>
  <si>
    <t>40mg</t>
  </si>
  <si>
    <t xml:space="preserve"> Hộp 3 vỉ x 10 viên</t>
  </si>
  <si>
    <t>Titan Laboratories Pvt. Ltd.</t>
  </si>
  <si>
    <t>KQ2400552906_2503061656 ngày 06/03/2025; Bệnh viện Trung ương Quân đội 108</t>
  </si>
  <si>
    <t>20. Công ty CPDP Kim Tinh</t>
  </si>
  <si>
    <t>Hepa-Merz</t>
  </si>
  <si>
    <t>5g/10ml</t>
  </si>
  <si>
    <t>Dung dịch đậm đặc pha tiêm truyền</t>
  </si>
  <si>
    <t>Tiêm truyền</t>
  </si>
  <si>
    <t>Hộp 5 ống 10ml</t>
  </si>
  <si>
    <t>B. Braun Melsungen AG
 (Cơ sở xuất xưởng: Merz Pharma GmbH &amp; Co. KGaA)</t>
  </si>
  <si>
    <t>Đức</t>
  </si>
  <si>
    <t>KQ2400540590_2503211518 ngày 22/03/2025 Bệnh viện Hữu Nghị</t>
  </si>
  <si>
    <t>Tenofovir Disoproxil Fumarate</t>
  </si>
  <si>
    <t xml:space="preserve"> pms-Tenofovir</t>
  </si>
  <si>
    <t>300 mg</t>
  </si>
  <si>
    <t>Chai 30 viên</t>
  </si>
  <si>
    <t>Pharmascience Inc.</t>
  </si>
  <si>
    <t>Canada</t>
  </si>
  <si>
    <t>viên</t>
  </si>
  <si>
    <t>8190/QĐ-BV ngày 03/12/2024 Bệnh viện Trung ương Quân đội 108</t>
  </si>
  <si>
    <t>21. Công ty CPDP RIGHMED</t>
  </si>
  <si>
    <t xml:space="preserve"> Fleet enema</t>
  </si>
  <si>
    <t>(19g + 7g)/118ml; 133ml</t>
  </si>
  <si>
    <t>Dung dịch thụt trực tràng</t>
  </si>
  <si>
    <t>Thụt trực tràng</t>
  </si>
  <si>
    <t>Hộp 01 chai 133ml</t>
  </si>
  <si>
    <t>VN-21175-18</t>
  </si>
  <si>
    <t>C.B Fleet Company Inc.</t>
  </si>
  <si>
    <t>USA</t>
  </si>
  <si>
    <t>QĐ: 248/QĐ-BVPTƯ ngày 24/02/2025
Bệnh viện Phổi Trung ương</t>
  </si>
  <si>
    <t>Calcium polystyrene sulfonate</t>
  </si>
  <si>
    <t>Kalibt granule</t>
  </si>
  <si>
    <t>Cốm pha hỗn dịch uống</t>
  </si>
  <si>
    <t>Hộp 25 gói</t>
  </si>
  <si>
    <t>VN-22487-19</t>
  </si>
  <si>
    <t>Nexpharm Korea Co., Ltd.</t>
  </si>
  <si>
    <t>Korea</t>
  </si>
  <si>
    <t>QĐ: KQ2500034508_2504260829 ngày 26/4/2025
BVĐK tỉnh Hà Nam</t>
  </si>
  <si>
    <t>22. Công ty CPDP Sơn Hà</t>
  </si>
  <si>
    <t>Verapamil hydrochloride</t>
  </si>
  <si>
    <t>Cordamil 40mg</t>
  </si>
  <si>
    <t>VN-23264-22</t>
  </si>
  <si>
    <t>S.C. AC Helcor S.R.L</t>
  </si>
  <si>
    <t>Romania</t>
  </si>
  <si>
    <t>QĐ số KQ2500002036_2503261727 ngày 27/3/2025, Bệnh viện Nội tiết tỉnh Lào Cai</t>
  </si>
  <si>
    <t>23. Công ty CPDP Vĩnh Phúc</t>
  </si>
  <si>
    <t>Meclophenoxat hydoclorid</t>
  </si>
  <si>
    <t>Lucikvin 500</t>
  </si>
  <si>
    <t>Thuốc tiêm đông khô</t>
  </si>
  <si>
    <t>Hộp 5 lọ + 5 ống nước cất tiêm 10ml</t>
  </si>
  <si>
    <t>893110509924 (VD3-139-21)</t>
  </si>
  <si>
    <t>QĐ số 269/QĐ-SYT ngày 01/04/2024; Sở Y tế tỉnh Hòa Bình</t>
  </si>
  <si>
    <t>Sacubitril (dưới dạng muối phức hợp Sacubitril valsartan natri) + Valsartan (dưới dạng muối phức hợp Sacubitril valsartan natri)</t>
  </si>
  <si>
    <t>Valbitrin 50</t>
  </si>
  <si>
    <t>24,3mg + 25,7mg</t>
  </si>
  <si>
    <t>Hộp 2 vỉ x 14 viên</t>
  </si>
  <si>
    <t>KQ2400540590_2503211518 ngày 22/03/2025; Bệnh viện Hữu Nghị</t>
  </si>
  <si>
    <t>24. Công ty CPĐT Dược phẩm Tân Hồng Phúc</t>
  </si>
  <si>
    <t>Amoxicillin (dưới dạng Amoxicillin trihydrat) + Sulbactam (dưới dạng Sulbactam pivoxil)</t>
  </si>
  <si>
    <t>Trimoxtal 875/125</t>
  </si>
  <si>
    <t>875mg + 125mg</t>
  </si>
  <si>
    <t>Hộp 2 vỉ x 7 viên</t>
  </si>
  <si>
    <t>893110845424 (VD-32615-19)</t>
  </si>
  <si>
    <t>Công ty Cổ phần Dược Minh Hải</t>
  </si>
  <si>
    <t>645/QĐ-BVQY103  ngày 21/02/2025, Bệnh viên Quân Y 103 (giá TT: 13.000)</t>
  </si>
  <si>
    <t>Cefprozil (dưới dạng Cefprozil monohydrat)</t>
  </si>
  <si>
    <t>Cefmicen FCT 500</t>
  </si>
  <si>
    <t>Hộp 1 vỉ x 10 viên</t>
  </si>
  <si>
    <t>Công ty CP Dược Phẩm Am Vi</t>
  </si>
  <si>
    <t>1146/QĐ-BV ngày  18/11/2024, Bệnh viện đa khoa bưu điện (giá TT: 23.900)</t>
  </si>
  <si>
    <t>25. Công ty CPTM và Dược phẩm Ngọc Thiện</t>
  </si>
  <si>
    <t>Meloxicam</t>
  </si>
  <si>
    <t>Mexilon</t>
  </si>
  <si>
    <t>15mg/1,5ml</t>
  </si>
  <si>
    <t>Dung dịch tiêm bắp</t>
  </si>
  <si>
    <t>Hộp 05 ống x 1,5ml</t>
  </si>
  <si>
    <t>Help S.A.</t>
  </si>
  <si>
    <t>KQ2500000284_2503041555 ngày 04/03/2025 Sở Y tế Hải Dương</t>
  </si>
  <si>
    <t>26. Công ty Cổ phần Dược phẩm quốc tế UK Pharma</t>
  </si>
  <si>
    <t xml:space="preserve">Combilipid Peri Injection </t>
  </si>
  <si>
    <t>11,3% 217ml + 11% 639ml + 20% 184ml; 1040ml</t>
  </si>
  <si>
    <t>Nhũ tương tiêm truyền</t>
  </si>
  <si>
    <t>Thùng carton chứa 4 túi x 1040ml</t>
  </si>
  <si>
    <t>880110443323 (VN-20531-17)</t>
  </si>
  <si>
    <t>JW Life Science Corporation</t>
  </si>
  <si>
    <t>65/QĐ-BVB ngày 17/01/2025; BV Bỏng Quốc gia Lê Hữu Trác</t>
  </si>
  <si>
    <t>27. Công ty TNHH BMC STAR</t>
  </si>
  <si>
    <t>Esomeprazol</t>
  </si>
  <si>
    <t>STADNEX 40 CAP</t>
  </si>
  <si>
    <t>VD-22670-15</t>
  </si>
  <si>
    <t>Công ty TNHH LD Stada</t>
  </si>
  <si>
    <t>554/QĐ-SYT ngày 15/03/2024; Sở y tế Thái Nguyên</t>
  </si>
  <si>
    <t>28. Công ty TNHH Dược Đại Quang</t>
  </si>
  <si>
    <t>Oxethazain + nhôm hydroxyd + Magnesium hydroxid</t>
  </si>
  <si>
    <t xml:space="preserve">Gastsus </t>
  </si>
  <si>
    <t>20mg + 582mg + 196mg</t>
  </si>
  <si>
    <t>Hỗn dịch uống</t>
  </si>
  <si>
    <t>Hộp 30 gói x 10ml</t>
  </si>
  <si>
    <t>893110472624 (VD-30213-18)</t>
  </si>
  <si>
    <t>Công ty CPDP Reliv</t>
  </si>
  <si>
    <t>7211/QĐ-BVCR ngày 13/12/2024;Bệnh viện Chợ Rẫy</t>
  </si>
  <si>
    <t>29. Công ty TNHH Dược phẩm Bảo Anh Pharma</t>
  </si>
  <si>
    <t>Arginin hydroclorid</t>
  </si>
  <si>
    <t>Fudophar 400mg</t>
  </si>
  <si>
    <t>400mg/8ml</t>
  </si>
  <si>
    <t>Hộp 24 ống</t>
  </si>
  <si>
    <t>VD3-137-21</t>
  </si>
  <si>
    <t>Công ty cổ phần dược phẩm Phương Đông</t>
  </si>
  <si>
    <t xml:space="preserve">248/QĐ-BVPTƯ, Ngày 24/02/2025, Bệnh viện phổi Trung Ương </t>
  </si>
  <si>
    <t>Glutathione (dưới dạng bột đông khô Glutathione natri)</t>
  </si>
  <si>
    <t xml:space="preserve">Thiaject </t>
  </si>
  <si>
    <t>900mg</t>
  </si>
  <si>
    <t>Hộp 01 lọ và 01 ống nước cất 10ml</t>
  </si>
  <si>
    <t xml:space="preserve">Công ty cổ phần dược phẩm Trung ương I - Pharbaco </t>
  </si>
  <si>
    <t>1432/QĐ-BVUB, ngày 19/11/2024, Bệnh viện Ung Bướu tỉnh Thanh Hóa</t>
  </si>
  <si>
    <t>30. Công ty TNHH Dược phẩm Đông Đô</t>
  </si>
  <si>
    <t>Panax notoginseng saponins (Saponin toàn phần chiết xuất từ rễ tam thất)</t>
  </si>
  <si>
    <t>Luotai</t>
  </si>
  <si>
    <t>Bột đông khô pha tiêm/truyền tĩnh mạch</t>
  </si>
  <si>
    <t>Tiêm/ truyền tĩnh mạch</t>
  </si>
  <si>
    <t xml:space="preserve">Hộp 1 lọ bột + 1 ống dung môi. Hộp lớn chứa 6 hộp nhỏ </t>
  </si>
  <si>
    <t>VN-18348-14</t>
  </si>
  <si>
    <t>KPC Pharmaceuticals,Inc</t>
  </si>
  <si>
    <t>Trung Quốc</t>
  </si>
  <si>
    <t>139/QĐ-SYT; ngày 27/02/2025; SYT Đồng Nai</t>
  </si>
  <si>
    <t>Panax notoginseng saponins</t>
  </si>
  <si>
    <t>Lọ 30 viên</t>
  </si>
  <si>
    <t>VN-9723-10</t>
  </si>
  <si>
    <t>31. Công ty TNHH Dược phẩm GIGAMED</t>
  </si>
  <si>
    <t>Acetyl leucin</t>
  </si>
  <si>
    <t>Tanganil 500mg</t>
  </si>
  <si>
    <t>VN-22534-20</t>
  </si>
  <si>
    <t>Piere Fabre Medicament Production</t>
  </si>
  <si>
    <t>Pháp</t>
  </si>
  <si>
    <t>KQ2500045236_2504280958 ngày 08/05/2025; BV Y Học Cổ Truyền TW</t>
  </si>
  <si>
    <t>Tanganil 500mg/5ml</t>
  </si>
  <si>
    <t>500mg/ 5ml</t>
  </si>
  <si>
    <t>Dung dịch tiêm tĩnh mạch</t>
  </si>
  <si>
    <t>Hộp 5 ống x 5ml</t>
  </si>
  <si>
    <t>Haupt Pharma</t>
  </si>
  <si>
    <t>Human Albumin</t>
  </si>
  <si>
    <t>Albutein 20%</t>
  </si>
  <si>
    <t>20% 100ml</t>
  </si>
  <si>
    <t>Tiêm Truyền</t>
  </si>
  <si>
    <t>QLSP-900-15</t>
  </si>
  <si>
    <t>Grifols Biologicals LLC</t>
  </si>
  <si>
    <t>Mỹ</t>
  </si>
  <si>
    <t>KQ2500119666_2505211549 ngày 21/05/2025; BV Chấn thương Chỉnh hình Nghệ An</t>
  </si>
  <si>
    <t>Acid Alendronic (dưới dạng natri alendronate trihydrate)  + Vitamin D3</t>
  </si>
  <si>
    <t xml:space="preserve"> Fosamax Plus 70mg/2800IU</t>
  </si>
  <si>
    <t>70mg + 2800IU</t>
  </si>
  <si>
    <t>18 tháng</t>
  </si>
  <si>
    <t>Rovi Pharma Industrial Services, S.A.</t>
  </si>
  <si>
    <t>Tây Ban Nha</t>
  </si>
  <si>
    <t>KQ2500028901_2504171618 ngày 18/04/2025; BV chỉnh hình và PHCN TP HCM</t>
  </si>
  <si>
    <t xml:space="preserve"> Fosamax Plus 70mg/5600IU</t>
  </si>
  <si>
    <t>70mg + 140mcg (5600UI)</t>
  </si>
  <si>
    <t>VN-19253-15</t>
  </si>
  <si>
    <t>6761/QĐ-BM ngày 17/12/2024; BV Bạch Mai</t>
  </si>
  <si>
    <t>Mesalazin</t>
  </si>
  <si>
    <t xml:space="preserve"> Pentasa</t>
  </si>
  <si>
    <t>Viên nén phóng thích chậm</t>
  </si>
  <si>
    <t>Ferring International Center SA</t>
  </si>
  <si>
    <t>Thụy Sỹ</t>
  </si>
  <si>
    <t>KQ2400588989_2503131343 ngày 14/03/2025 BV Bạch Mai</t>
  </si>
  <si>
    <t>Olanzapin</t>
  </si>
  <si>
    <t>Olmed 5mg</t>
  </si>
  <si>
    <t>5mg</t>
  </si>
  <si>
    <t>Hộp 4 vỉ x 7 viên</t>
  </si>
  <si>
    <t>Actavis Ltd.</t>
  </si>
  <si>
    <t>Malta</t>
  </si>
  <si>
    <t>KQ2500034508_2504260829 ngày 12/05/2025; BV ĐK tỉnh Hà Nam</t>
  </si>
  <si>
    <t>Paracetamol</t>
  </si>
  <si>
    <t>Efferalgan</t>
  </si>
  <si>
    <t>150mg</t>
  </si>
  <si>
    <t>Thuốc đạn</t>
  </si>
  <si>
    <t>Đặt hậu môn</t>
  </si>
  <si>
    <t>Hộp 2 vỉ x 5 viên</t>
  </si>
  <si>
    <t>VN-21850-19</t>
  </si>
  <si>
    <t>UPSA SAS</t>
  </si>
  <si>
    <t>KQ2500028901_2504171618 ngày 18/04/2025; BV Chỉnh hình và PHCN HCM</t>
  </si>
  <si>
    <t>VN-20952-18</t>
  </si>
  <si>
    <t>30/QĐ-BVRHMTWHN ngày 08/01/2025; BV RHM TW HNOI</t>
  </si>
  <si>
    <t>Povidon iod</t>
  </si>
  <si>
    <t>Betadine Antiseptic Solution 10%w/v</t>
  </si>
  <si>
    <t>10% - 125ml</t>
  </si>
  <si>
    <t>Dùng ngoài</t>
  </si>
  <si>
    <t>Hộp 1 chai 125ml</t>
  </si>
  <si>
    <t>VN-19506-15</t>
  </si>
  <si>
    <t>Mundipharma Pharmaceuticals Ltd.</t>
  </si>
  <si>
    <t>Cyprus</t>
  </si>
  <si>
    <t>30/QĐ-BVRHMTWHN ngày 08/01/2025; BV RHM TW HN</t>
  </si>
  <si>
    <t>Povidon iodin</t>
  </si>
  <si>
    <t>Betadine Gargle and Mouthwash</t>
  </si>
  <si>
    <t>1% 125ml</t>
  </si>
  <si>
    <t>Dung dịch súc họng và súc miệng</t>
  </si>
  <si>
    <t>Súc họng và miệng</t>
  </si>
  <si>
    <t>KQ2400597773_2503141819 ngày 14/03/2025; SYT tỉnh Phú Thọ</t>
  </si>
  <si>
    <t>Ferrous sulfate + acid folic</t>
  </si>
  <si>
    <t xml:space="preserve">Tardyferon B9 </t>
  </si>
  <si>
    <t>50mg sắt + 0,35mg acid folic</t>
  </si>
  <si>
    <t>Viên giải phóng kéo dài</t>
  </si>
  <si>
    <t>VN-16023-12</t>
  </si>
  <si>
    <t xml:space="preserve">KQ2400540590_2503211518 ngày 22/03/2025; BV Hữu Nghị </t>
  </si>
  <si>
    <t>Sulfamethoxazol + Trimethoprim</t>
  </si>
  <si>
    <t>Biseptol</t>
  </si>
  <si>
    <t>(200mg + 40mg)/5ml, 80 ml</t>
  </si>
  <si>
    <t>Hộp 1 chai 80ml</t>
  </si>
  <si>
    <t>VN-20800-17</t>
  </si>
  <si>
    <t>Pharmaceutical Works Polpharma S.A. Medana branch in Sieradz</t>
  </si>
  <si>
    <t>Ba Lan</t>
  </si>
  <si>
    <t>235/QĐ-BVT ngày 06/02/2025; BV ĐK tỉnh Quảng Ninh</t>
  </si>
  <si>
    <t xml:space="preserve">Telmisartan 40mg; Hydrochlorothiazide 12,5mg </t>
  </si>
  <si>
    <t>Micardis Plus</t>
  </si>
  <si>
    <t>40mg, 12,5mg</t>
  </si>
  <si>
    <t>Boehringer Ingelheim Hellas Single Member S.A</t>
  </si>
  <si>
    <t>Hy Lạp</t>
  </si>
  <si>
    <t>248/QĐ-BVPTƯ ngày 24/02/2025 của Bệnh viện phổi Trung Ương</t>
  </si>
  <si>
    <t>Tramadol hydrochloride + Paracetamol</t>
  </si>
  <si>
    <t>Paratramol</t>
  </si>
  <si>
    <t>37,5 mg + 325 mg</t>
  </si>
  <si>
    <t>VN-18044-14</t>
  </si>
  <si>
    <t>98/QĐ-TTMS ngày 12/12/2024; Trung Tâm Mua sắm Tập trung thuốc Quốc Gia</t>
  </si>
  <si>
    <t>32. Công ty TNHH Dược phẩm LAVICO</t>
  </si>
  <si>
    <t>Acid zoledronic anhydrous (dưới dạng Zoledronic acid monohydrat)</t>
  </si>
  <si>
    <t>Zoltonar</t>
  </si>
  <si>
    <t>5mg/100ml</t>
  </si>
  <si>
    <t>Dung dịch truyền tĩnh mạch</t>
  </si>
  <si>
    <t>VN-20984-18</t>
  </si>
  <si>
    <t>Idol llac Dolum Sanayii Ve Ticaret A.S</t>
  </si>
  <si>
    <t>Thổ Nhĩ Kỳ</t>
  </si>
  <si>
    <t>2072/QĐ-BVĐHYHN ngày 26/12/2024, Bệnh viện Đại học Y Hà Nội (giá TT: 4.950.000)</t>
  </si>
  <si>
    <t>33. Công ty TNHH Dược Phẩm POLIPHARM Việt Nam</t>
  </si>
  <si>
    <t>Cso khô lá bạch quả (Extractum (Folii) Ginkgonis bilobae siccum ) (tương đương với 4,4g lá bạch quả)</t>
  </si>
  <si>
    <t>Originko</t>
  </si>
  <si>
    <t>80mg/10ml</t>
  </si>
  <si>
    <t>Hộp 20 ống</t>
  </si>
  <si>
    <t>VD-32637-19</t>
  </si>
  <si>
    <t>Công ty Cổ phần dược phẩm Phương Đông - Chi nhánh 1</t>
  </si>
  <si>
    <t>1324/QĐ-BVMTW ngày 02/12/2024; BV Mắt TW</t>
  </si>
  <si>
    <t>Loperamide hydrochloride</t>
  </si>
  <si>
    <t>Vacontil 2mg</t>
  </si>
  <si>
    <t>2mg</t>
  </si>
  <si>
    <t>Công ty TNHH Medochemie ( Viễn Đông )</t>
  </si>
  <si>
    <t>KQ2500072736_2505200820 ngày 21/05/2025; BV Hữu Nghị Đa khoa Nghệ An</t>
  </si>
  <si>
    <t>34. Công ty TNHH Dược phẩm U.N.I Việt Nam</t>
  </si>
  <si>
    <t xml:space="preserve">Quetiapin (dưới 
dạng quetiapin 
fumarat) </t>
  </si>
  <si>
    <t>Nalordia 100mg</t>
  </si>
  <si>
    <t xml:space="preserve">Viên nén bao phim </t>
  </si>
  <si>
    <t>Hộp 3 vỉ x10 viên; 
Hộp 10 vỉ x10 viên</t>
  </si>
  <si>
    <t>Orion Corporation</t>
  </si>
  <si>
    <t>Phần Lan</t>
  </si>
  <si>
    <t>QĐ số 183/QĐ-BV19-8 ngày 20/01/2025, BV 19-8 Bộ Công an</t>
  </si>
  <si>
    <t>35. Công ty TNHH Dược phẩm và TTBYT Hoàng Đức</t>
  </si>
  <si>
    <t>Acenocoumarol</t>
  </si>
  <si>
    <t>Tegrucil-1</t>
  </si>
  <si>
    <t>1mg</t>
  </si>
  <si>
    <t>Hộp 10 vỉ
x 10 viên</t>
  </si>
  <si>
    <t>Công ty cổ phần dược phẩm Đạt Vi Phú</t>
  </si>
  <si>
    <t xml:space="preserve">Việt Nam </t>
  </si>
  <si>
    <t xml:space="preserve">139/QĐ-BV ngày 13/01/2025; BV ĐK TW Quảng Nam </t>
  </si>
  <si>
    <t>Acid thioctic (dưới dạng muối Meglumin 1167,70mg)</t>
  </si>
  <si>
    <t>Thiogamma Turbo-Set</t>
  </si>
  <si>
    <t>600mg/50ml</t>
  </si>
  <si>
    <t xml:space="preserve"> Dung dịch tiêm truyền tĩnh mạch</t>
  </si>
  <si>
    <t>Tiêm truyền tĩnh mạch</t>
  </si>
  <si>
    <t>Hộp 1 lọ x 50ml; Hộp 10 lọ x 50ml</t>
  </si>
  <si>
    <t>VN-23140-22</t>
  </si>
  <si>
    <t>Solupharm Pharmazeutische Erzeugnisse GmbH</t>
  </si>
  <si>
    <t xml:space="preserve">Đức </t>
  </si>
  <si>
    <t>647/QĐ-BV ngày 11/02/2025; BV TW QĐ 108</t>
  </si>
  <si>
    <t>Amiodaron hydrocholoride</t>
  </si>
  <si>
    <t>Cordarone</t>
  </si>
  <si>
    <t>VN-16722-13</t>
  </si>
  <si>
    <t>Sanofi Winthrop Industrie</t>
  </si>
  <si>
    <t>2313/QĐ-BVCR ngày 26/04/2025; BV Chợ Rẫy</t>
  </si>
  <si>
    <t>Colchicin</t>
  </si>
  <si>
    <t xml:space="preserve">Colchicine </t>
  </si>
  <si>
    <t xml:space="preserve">Viên nén </t>
  </si>
  <si>
    <t>Hộp  10 vỉ x 10 viên</t>
  </si>
  <si>
    <t>893115882324 (VD-19169-13)</t>
  </si>
  <si>
    <t>35/QĐ-BVGT ngày 10/01/2025; Công ty CP bệnh viện GTVT</t>
  </si>
  <si>
    <t>Diosmectite</t>
  </si>
  <si>
    <t xml:space="preserve"> Smecta</t>
  </si>
  <si>
    <t>Bột pha hỗn dịch uống</t>
  </si>
  <si>
    <t>Hộp 10 gói (mỗi gói 3,76g); Hộp 12 gói (mỗi gói 3,76g); Hộp 30 gói (mỗi gói 3,76g)</t>
  </si>
  <si>
    <t>VN-19485-15</t>
  </si>
  <si>
    <t>Beaufour Ipsen Industrie</t>
  </si>
  <si>
    <t>KQ2500123859_2505121525 ngày 12/05/2025; BV QY 4</t>
  </si>
  <si>
    <t>Felodipine; Metoprolol succinat</t>
  </si>
  <si>
    <t>Plendil Plus</t>
  </si>
  <si>
    <t>5 mg; 47,5 mg (tương đương với metoprolol tartrate 50 mg hoặc metoprolol 39 mg)</t>
  </si>
  <si>
    <t>Viên nén phóng thích kéo dài</t>
  </si>
  <si>
    <t>Hộp 1 chai x 30 viên</t>
  </si>
  <si>
    <t xml:space="preserve">36 tháng </t>
  </si>
  <si>
    <t>VN-20224-17</t>
  </si>
  <si>
    <t>AstraZeneca AB</t>
  </si>
  <si>
    <t>Thụy Điển</t>
  </si>
  <si>
    <t>Fluconazol</t>
  </si>
  <si>
    <t>Salgad</t>
  </si>
  <si>
    <t>Hộp 1 vỉ x 1 viên</t>
  </si>
  <si>
    <t>893110214600 (VD-28483-17)</t>
  </si>
  <si>
    <t>KQ2500023153_2503180949 ngày 18/03/2025; BV Phụ sản Nhi Đà Nẵng</t>
  </si>
  <si>
    <t>Fortrans</t>
  </si>
  <si>
    <t xml:space="preserve"> (64g + 5,7g + 1,68g + 1,46g + 0,75g)</t>
  </si>
  <si>
    <t>Hộp 04 gói</t>
  </si>
  <si>
    <t>VN-19677-16</t>
  </si>
  <si>
    <t>KQ2500150631_2505301500 ngày 30/05/2025; BV Nhân dân 115</t>
  </si>
  <si>
    <t>Mirtazapin</t>
  </si>
  <si>
    <t>Jewell</t>
  </si>
  <si>
    <t>30mg</t>
  </si>
  <si>
    <t xml:space="preserve"> Hộp 4 vỉ x 7 viên, Nhôm-Nhôm; Hộp 6 vỉ x 10 viên, PVC - Nhôm</t>
  </si>
  <si>
    <t>893110882824 (VD-28466-17)</t>
  </si>
  <si>
    <t>KQ2500037317_2503101130 ngày 10/03/2025; BV ĐK huyện Bảo Yên</t>
  </si>
  <si>
    <t>Davyca</t>
  </si>
  <si>
    <t xml:space="preserve">Viên nang cứng </t>
  </si>
  <si>
    <t>Hộp 2 vỉ x 14 viên, Hộp 6 vỉ x 14 viên</t>
  </si>
  <si>
    <t>893110882624 (VD-28902-18)</t>
  </si>
  <si>
    <t>660/QĐ-BVCTCH ngày 11/07/2024; BV CT Chỉnh hình tp HCM</t>
  </si>
  <si>
    <t>Rabeprazol natri</t>
  </si>
  <si>
    <t xml:space="preserve">Beprasan 10mg </t>
  </si>
  <si>
    <t>Viên nén kháng dịch vị</t>
  </si>
  <si>
    <t xml:space="preserve">Hộp 1 vỉ x 10 viên </t>
  </si>
  <si>
    <t>Cơ sở sản xuất: Lek Pharmaceuticals d.d. ; Cơ sở đóng gói và xuất xưởng: Lek Pharmaceuticals d.d.</t>
  </si>
  <si>
    <t>Nước sản xuất và đóng gói: Slovenia</t>
  </si>
  <si>
    <t>647/QĐ-BV; 11/02/2025; BV TW QĐ 108 (giá TT: 6.200)</t>
  </si>
  <si>
    <t>Rivaroxaban</t>
  </si>
  <si>
    <t xml:space="preserve">Rivaxored </t>
  </si>
  <si>
    <t>VN-22641-20</t>
  </si>
  <si>
    <t>Dr. Reddy's Laboratories Ltd.</t>
  </si>
  <si>
    <t xml:space="preserve">Ấn Độ </t>
  </si>
  <si>
    <t>3127/QĐ-BVDHYD ngày 09/10/2024; BV Y Dược TP HCM</t>
  </si>
  <si>
    <t>36. Công ty TNHH Dược Thống Nhất</t>
  </si>
  <si>
    <t>Acid Fructose-1,6-Diphosphoric</t>
  </si>
  <si>
    <t>FDP Medlac</t>
  </si>
  <si>
    <t>3,75 g</t>
  </si>
  <si>
    <t>Thuốc bột pha tiêm truyền tĩnh mạch</t>
  </si>
  <si>
    <t xml:space="preserve">Tiêm truyền tĩnh mạch </t>
  </si>
  <si>
    <t>Hộp 1 lọ thuốc bột pha tiêm và 1 lọ dung môi, kèm 1 bộ dụng cụ pha truyền dịch và 1 bộ dây truyền dịch</t>
  </si>
  <si>
    <t>893110464424 (VD-18569-13)</t>
  </si>
  <si>
    <t>Công ty TNHH sản xuất dược phẩm Medlac Pharma Italy</t>
  </si>
  <si>
    <t>64/QĐ-NĐTW ngày 15/01/2025 tại Bệnh viện Bệnh Nhiệt đới Trung ương</t>
  </si>
  <si>
    <t>Meglumin natri succinat</t>
  </si>
  <si>
    <t>Reamberin</t>
  </si>
  <si>
    <t>6g/400ml</t>
  </si>
  <si>
    <t xml:space="preserve">Dung dịch truyền tĩnh mạch
</t>
  </si>
  <si>
    <t>Truyền tĩnh mạch</t>
  </si>
  <si>
    <t>Hộp 1 chai thủy tinh 400ml</t>
  </si>
  <si>
    <t>VN-19527-15</t>
  </si>
  <si>
    <t>Scientific Technological Pharmaceutical Firm "Polysan", Ltd.</t>
  </si>
  <si>
    <t>Nga</t>
  </si>
  <si>
    <t>Succinic acid + nicotinamid + inosine + riboflavin natri phosphat</t>
  </si>
  <si>
    <t>Cytoflavin</t>
  </si>
  <si>
    <t>(1g + 0,1g + 0,2g + 0,02g)/10ml</t>
  </si>
  <si>
    <t xml:space="preserve">
Dung dịch 
truyền tĩnh mạch</t>
  </si>
  <si>
    <t xml:space="preserve">Hộp 1 vỉ x 5 ống 10ml </t>
  </si>
  <si>
    <t>VN-22033-19</t>
  </si>
  <si>
    <t xml:space="preserve">Ống </t>
  </si>
  <si>
    <t>KQ2400597773_2503141819 ngày 19/3/2025 tại SYT Phú Thọ</t>
  </si>
  <si>
    <t>37. Công ty TNHH Dược Vietamerican</t>
  </si>
  <si>
    <t>Partamol Tab</t>
  </si>
  <si>
    <t>Hộp 3 vỉ, 5 vỉ, 10 vỉ x 10 viên</t>
  </si>
  <si>
    <t>VD-23978-15</t>
  </si>
  <si>
    <t>Công ty TNHH  Liên doanh Stellapharm - Chi nhánh 1</t>
  </si>
  <si>
    <t>269/QĐ-SYT ngày 01/4/2024, SYT tỉnh Hòa Bình</t>
  </si>
  <si>
    <t>38. Công ty TNHH MTV Dược liệu TW2</t>
  </si>
  <si>
    <t>Các Acid amin</t>
  </si>
  <si>
    <t>Nephroster il Inf 250ml 10's</t>
  </si>
  <si>
    <t>7%; 250ml</t>
  </si>
  <si>
    <t>Tiêm truyền tĩnh mạch (IV)</t>
  </si>
  <si>
    <t>Thùng 10 chai 250ml</t>
  </si>
  <si>
    <t>VN-17948-14</t>
  </si>
  <si>
    <t>Fresenius Kabi Austria GmbH</t>
  </si>
  <si>
    <t>Áo</t>
  </si>
  <si>
    <t>KQ2400560877_2502211516  ngày 21/02/2025; Benh Vien Da Khoa Huyen Tho Xuan</t>
  </si>
  <si>
    <t>Albumin người</t>
  </si>
  <si>
    <t xml:space="preserve">FLEXBUMIN 20% INJ 10G/50ML 1'S
</t>
  </si>
  <si>
    <t>20%; 50ml</t>
  </si>
  <si>
    <t>Hộp 1 túi nhựa GALAXY x 50ml</t>
  </si>
  <si>
    <t>QLSP-0750-13</t>
  </si>
  <si>
    <t>Baxalta US Inc.</t>
  </si>
  <si>
    <t>4379/QĐ-BVĐKT  ngày 12/11/2024; Benh Vien Da Khoa Tinh Cao Bang</t>
  </si>
  <si>
    <t>Indapamide 1,5mg, Amlodipine (dưới dạng Amlodipine besilate) 5mg</t>
  </si>
  <si>
    <t>Natrixam 1.5mg/5mg</t>
  </si>
  <si>
    <t>5mg + 1,5mg</t>
  </si>
  <si>
    <t>Viên nén giải phóng kiểm soát</t>
  </si>
  <si>
    <t>Hộp 6 vỉ x 5 viên</t>
  </si>
  <si>
    <t>Les Laboratoires Servier Industrie</t>
  </si>
  <si>
    <t>2072/QĐ-BVĐHYHN  ngày 26/12/2024; Benh Vien Dai Hoc Y Ha Noi- Kho A</t>
  </si>
  <si>
    <t>Amoxicillin (amoxicillin trihydrat); Acid clavulanic (kali clavulanat)</t>
  </si>
  <si>
    <t>CURAM 1000MG</t>
  </si>
  <si>
    <t>Hộp 10 vỉ x 8 viên</t>
  </si>
  <si>
    <t>Sandoz GmbH</t>
  </si>
  <si>
    <t>KQ2400549567_2503171500  ngày 18/03/2025; Benh Vien Phu San Ha Noi- Nha Thuoc</t>
  </si>
  <si>
    <t>Budesonid + Glycopyrronium +  Formoterol</t>
  </si>
  <si>
    <t xml:space="preserve"> BREZTRI AEROSP HERE 160/7.2/5 MCG 120 DOSES</t>
  </si>
  <si>
    <t>Mỗi liều phóng thích chứa: Budesonid 160mcg, Glycopyrronium 7,2mcg, Formoterol fumarat dihydrat 5mcg, 120 liều</t>
  </si>
  <si>
    <t>Hỗn dịch nén dưới áp suất dùng để hít</t>
  </si>
  <si>
    <t>Hít</t>
  </si>
  <si>
    <t>Hộp gồm 1 túi nhôm chứa 1 bình xịt 120 liều</t>
  </si>
  <si>
    <t>AstraZeneca Dunkerque Production</t>
  </si>
  <si>
    <t>Bình</t>
  </si>
  <si>
    <t>183/QĐ-BV19-8  ngày 20/01/2025; BENH VIEN 198 KHOA DUOC</t>
  </si>
  <si>
    <t>Docetaxel</t>
  </si>
  <si>
    <t>Daxotel 80mg/4ml 1's</t>
  </si>
  <si>
    <t>80mg/4ml</t>
  </si>
  <si>
    <t>Dung dịch đậm đặc để pha tiêm truyền</t>
  </si>
  <si>
    <t>Tiêm truyền tĩnh mạch</t>
  </si>
  <si>
    <t>Hộp 1 lọ 4 ml</t>
  </si>
  <si>
    <t>VN2-458-16</t>
  </si>
  <si>
    <t>Fresenius Kabi Oncology Limited</t>
  </si>
  <si>
    <t>KQ2500001981_2503111108  ngày 13/03/2025; Benh Vien Da Khoa Ha Tinh - Khoa Duoc</t>
  </si>
  <si>
    <t>Febuxostat (dưới dạng febuxostat hemihydrat) 80mg</t>
  </si>
  <si>
    <t>ULFEBIX 80MG</t>
  </si>
  <si>
    <t>CCSX: Rontis Hellas Medical and Pharmaceutical Products S.A.; CCXX: Lek Pharmaceuticals D.D.</t>
  </si>
  <si>
    <t>CCSX: Hy Lạp; CSXX: Slovenia</t>
  </si>
  <si>
    <t>KQ2400540590_2503211518  ngày 22/03/2025; Benh Vien Huu Nghi (giá TT: 23.799)</t>
  </si>
  <si>
    <t>1,5mg; 5mg</t>
  </si>
  <si>
    <t>Lamotrigine</t>
  </si>
  <si>
    <t>Lamictal 25mg</t>
  </si>
  <si>
    <t>25 mg</t>
  </si>
  <si>
    <t>590110019125 (VN-22149-19)</t>
  </si>
  <si>
    <t>Delpharm Poznań S.A.</t>
  </si>
  <si>
    <t>4114/QĐ-BVNTW  ngày 18/12/2024; Benh Vien Nhi Trung Uong - Khoa Duoc Benh Vien</t>
  </si>
  <si>
    <t>Metformin hydrochloride 500mg</t>
  </si>
  <si>
    <t>Glucophage XR 500mg</t>
  </si>
  <si>
    <t>Hộp 4 vỉ x 15 viên</t>
  </si>
  <si>
    <t>VN-22170-19</t>
  </si>
  <si>
    <t>Merck Sante s.a.s</t>
  </si>
  <si>
    <t>KQ2400540590_2503211518  ngày 22/03/2025; Benh Vien Huu Nghi</t>
  </si>
  <si>
    <t>Oxcarbazepine</t>
  </si>
  <si>
    <t>Trileptal 300mg</t>
  </si>
  <si>
    <t>800114023925 (VN-22183-19)</t>
  </si>
  <si>
    <t>Novartis Farma S.p.A.</t>
  </si>
  <si>
    <t>Ý</t>
  </si>
  <si>
    <t>Pancreatin (Amylase + lipase + protease)</t>
  </si>
  <si>
    <t>Creon 25000 300mg</t>
  </si>
  <si>
    <t>Hộp 2 vỉ  x 10 viên</t>
  </si>
  <si>
    <t>QLSP-0700-13</t>
  </si>
  <si>
    <t>Abbott Laboratories GmbH</t>
  </si>
  <si>
    <t>645/QĐ-BVQY103 (646/TB-BVQY103;2)  ngày 21/02/2025; Benh Vien 103 Khoa Duoc</t>
  </si>
  <si>
    <t>Perindopril arginine 10mg (tương ứng 6,79mg perindopril); Amlodipine (dưới dạng amlodipin besilate) 10mg</t>
  </si>
  <si>
    <t>Coveram 10mg/10mg</t>
  </si>
  <si>
    <t>10mg + 10mg</t>
  </si>
  <si>
    <t>Hộp 1 lọ x 30 viên</t>
  </si>
  <si>
    <t>VN-18632-15</t>
  </si>
  <si>
    <t>Servier Ireland Industries Ltd</t>
  </si>
  <si>
    <t>Ailen</t>
  </si>
  <si>
    <t>986/QĐ-BVT  ngày 13/03/2025; Benh Vien Tim Ha Noi- Khoa Duoc</t>
  </si>
  <si>
    <t>Perindopril arginine 10mg (tương đương 6,79mg perindopril); Amlodipine( dưới dạng amlodipin besilate) 5mg</t>
  </si>
  <si>
    <t>Coveram 10mg/5mg</t>
  </si>
  <si>
    <t>10mg + 5mg</t>
  </si>
  <si>
    <t>VN-18633-15</t>
  </si>
  <si>
    <t>Perindopril arginine 5mg; (tương ứng 3,395mg perindopril); Amlodipin (dưới dạng Amlodipin besylat) 10mg</t>
  </si>
  <si>
    <t>Coveram 5mg/10mg</t>
  </si>
  <si>
    <t>5mg + 10mg</t>
  </si>
  <si>
    <t>VN-18634-15</t>
  </si>
  <si>
    <t>Perindopril arginine 5mg; (tương đương 3,395mg perindopril); Amlodipine(dưới dạng amlodipin besilate) 5mg</t>
  </si>
  <si>
    <t>Coveram 5mg/5mg</t>
  </si>
  <si>
    <t>5mg + 5mg</t>
  </si>
  <si>
    <t>VN-18635-15</t>
  </si>
  <si>
    <t>Perindopril (dưới dạng Perindopril Arginine 10mg) 6,79mg; Indapamide 2,5mg; Amlodipine (dưới dạng Amlodipine besylate) 5mg</t>
  </si>
  <si>
    <t>Triplixam 10mg/2.5mg/5mg</t>
  </si>
  <si>
    <t xml:space="preserve">10mg + 2,5mg + 5mg </t>
  </si>
  <si>
    <t>VN3-9-17</t>
  </si>
  <si>
    <t>Servier (Ireland) Industries Ltd</t>
  </si>
  <si>
    <t>Perindopril (dưới dạng Perindopril Arginine 10mg) 6,79mg; Indapamide 2,5mg; Amlodipine (dưới dạng Amlodipine besylate) 10mg</t>
  </si>
  <si>
    <t xml:space="preserve"> Triplixam 10mg/2.5mg/10mg</t>
  </si>
  <si>
    <t xml:space="preserve">10mg + 2,5mg + 10mg </t>
  </si>
  <si>
    <t>VN3-8-17</t>
  </si>
  <si>
    <t>Perindopril (tương ứng 3,5mg perindopril arginine) 2,378 mg; Amlodipine (tương ứng 3,4675mg amlodipine besilate) 2,5mg</t>
  </si>
  <si>
    <t>Viacoram 3.5mg/2.5mg</t>
  </si>
  <si>
    <t>3,5mg + 2,5mg</t>
  </si>
  <si>
    <t>VN3-46-18</t>
  </si>
  <si>
    <t>Perindopril arginine (tương ứng với 3,395mg perindopril) 5 mg; Indapamide 1,25 mg</t>
  </si>
  <si>
    <t>COVERSYL PLUS ARGININE 5mg/1,25mg</t>
  </si>
  <si>
    <t>5mg + 1,25mg</t>
  </si>
  <si>
    <t>Hộp 1 lọ 30 viên</t>
  </si>
  <si>
    <t>VN-18353-14</t>
  </si>
  <si>
    <t>Perindopril (dưới dạng Perindopril Arginine 5mg) 3,395mg; Indapamide 1,25mg; Amlodipine (dưới dạng Amlodipine besylate) 5mg;</t>
  </si>
  <si>
    <t>Triplixam 5mg/1.25mg/5mg</t>
  </si>
  <si>
    <t>5mg + 1,25mg + 5mg</t>
  </si>
  <si>
    <t>VN3-11-17</t>
  </si>
  <si>
    <t>Sacubitril và Valsartan (dưới dạng muối phức hợp sacubitril valsartan natri)</t>
  </si>
  <si>
    <t>Uperio 100mg 2x14</t>
  </si>
  <si>
    <t>48,6mg + 51,4mg</t>
  </si>
  <si>
    <t>Novartis Farma SpA</t>
  </si>
  <si>
    <t>Uperio 200mg 4x7</t>
  </si>
  <si>
    <t>97,2mg + 102,8mg</t>
  </si>
  <si>
    <t>Tenofovir alafenamide (dưới dạng Tenofovir alafenamide fumarate)</t>
  </si>
  <si>
    <t>Vemlidy 25mg Tab 30's</t>
  </si>
  <si>
    <t>25mg</t>
  </si>
  <si>
    <t>Gilead Sciences Ireland UC</t>
  </si>
  <si>
    <t>Ireland</t>
  </si>
  <si>
    <t>79/QĐ-NĐTW (64/NĐTW-KD;1)  ngày 17/01/2025; Benh Vien Benh Nhiet Doi Trung Uong - Nha Thuoc</t>
  </si>
  <si>
    <t>39. Công ty TNHH Thương mại Dược phẩm Thành Đô</t>
  </si>
  <si>
    <t>Montelukast natri</t>
  </si>
  <si>
    <t>Lukacinco</t>
  </si>
  <si>
    <t>4mg</t>
  </si>
  <si>
    <t>Hộp 30 gói x
1g</t>
  </si>
  <si>
    <t>893110566624 (VD-32993-19)</t>
  </si>
  <si>
    <t xml:space="preserve">Công ty
Dược VT
YT Hà Nam </t>
  </si>
  <si>
    <t>Số 553/QĐ-BVQY, ngày 13 tháng 12 năm 2024, Bệnh viện Quân Y 105</t>
  </si>
  <si>
    <t xml:space="preserve">Tổng: 121 danh mục </t>
  </si>
  <si>
    <t>(Kèm theo Quyết định số 757/QĐ-BVĐKHB, ngày 17/07/2025 của Bệnh viện Đa khoa Hòa Bình)</t>
  </si>
  <si>
    <t>(Bằng chữ: Mười hai tỷ không trăm ba mươi sáu triệu hai trăm tám mươi lăm nghìn chín trăm sáu mươi đồng)</t>
  </si>
  <si>
    <t>T7/25</t>
  </si>
  <si>
    <t>T8/25</t>
  </si>
  <si>
    <t>Cong lượng</t>
  </si>
  <si>
    <t>T9/25</t>
  </si>
  <si>
    <t>T10/25</t>
  </si>
  <si>
    <t>T11/25</t>
  </si>
  <si>
    <t>T12/25</t>
  </si>
  <si>
    <t>T1/26</t>
  </si>
  <si>
    <t>T2/26</t>
  </si>
  <si>
    <t>T3/26</t>
  </si>
  <si>
    <t>T4/26</t>
  </si>
  <si>
    <t>T5/26</t>
  </si>
  <si>
    <t>T6/26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</si>
</sst>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2"/>
      <name val="TimesNewRoman"/>
      <charset val="163"/>
    </font>
    <font>
      <i/>
      <sz val="12"/>
      <color theme="1"/>
      <name val="Times New Roman"/>
      <family val="1"/>
      <charset val="163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3" fontId="3" fillId="0" borderId="0" xfId="0" applyNumberFormat="1" applyFont="1" applyAlignment="1">
      <alignment horizont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3" fillId="2" borderId="2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3" fontId="2" fillId="0" borderId="2" xfId="1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3" fontId="2" fillId="0" borderId="2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 shrinkToFit="1" readingOrder="1"/>
    </xf>
    <xf numFmtId="0" fontId="3" fillId="0" borderId="2" xfId="1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49" fontId="3" fillId="0" borderId="2" xfId="0" applyNumberFormat="1" applyFont="1" applyBorder="1" applyAlignment="1">
      <alignment horizontal="center" vertical="center" wrapText="1"/>
    </xf>
    <xf numFmtId="166" fontId="3" fillId="0" borderId="2" xfId="1" quotePrefix="1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600075</xdr:colOff>
      <xdr:row>45</xdr:row>
      <xdr:rowOff>304800</xdr:rowOff>
    </xdr:from>
    <xdr:ext cx="446314" cy="87086"/>
    <xdr:sp macro="" textlink="">
      <xdr:nvSpPr>
        <xdr:cNvPr id="2" name="AutoShape 2" descr="mail?cmd=cookie">
          <a:extLst>
            <a:ext uri="{FF2B5EF4-FFF2-40B4-BE49-F238E27FC236}">
              <a16:creationId xmlns:a16="http://schemas.microsoft.com/office/drawing/2014/main" id="{08259D09-9850-433F-9FE8-7CBA73A60BF5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95643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3" name="AutoShape 4" descr="mail?cmd=cookie">
          <a:extLst>
            <a:ext uri="{FF2B5EF4-FFF2-40B4-BE49-F238E27FC236}">
              <a16:creationId xmlns:a16="http://schemas.microsoft.com/office/drawing/2014/main" id="{DA3797A7-814D-438A-9AAF-6A6C56662A43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4" name="AutoShape 5" descr="mail?cmd=cookie">
          <a:extLst>
            <a:ext uri="{FF2B5EF4-FFF2-40B4-BE49-F238E27FC236}">
              <a16:creationId xmlns:a16="http://schemas.microsoft.com/office/drawing/2014/main" id="{097CAA71-598A-4241-B81A-07285E136427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5" name="AutoShape 1" descr="mail?cmd=cookie">
          <a:extLst>
            <a:ext uri="{FF2B5EF4-FFF2-40B4-BE49-F238E27FC236}">
              <a16:creationId xmlns:a16="http://schemas.microsoft.com/office/drawing/2014/main" id="{DAFCF866-F479-4C22-93B6-B2E1B31851ED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6" name="AutoShape 3" descr="mail?cmd=cookie">
          <a:extLst>
            <a:ext uri="{FF2B5EF4-FFF2-40B4-BE49-F238E27FC236}">
              <a16:creationId xmlns:a16="http://schemas.microsoft.com/office/drawing/2014/main" id="{D66928E0-7397-465E-ADC1-8E1C1CD1257A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7" name="AutoShape 8" descr="mail?cmd=cookie">
          <a:extLst>
            <a:ext uri="{FF2B5EF4-FFF2-40B4-BE49-F238E27FC236}">
              <a16:creationId xmlns:a16="http://schemas.microsoft.com/office/drawing/2014/main" id="{FE4A7CA3-DC08-4C1D-BC70-20A74AB15ABD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8" name="AutoShape 18" descr="mail?cmd=cookie">
          <a:extLst>
            <a:ext uri="{FF2B5EF4-FFF2-40B4-BE49-F238E27FC236}">
              <a16:creationId xmlns:a16="http://schemas.microsoft.com/office/drawing/2014/main" id="{1D11A9F3-E422-4828-8C97-2E6203BB9C54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9" name="AutoShape 2" descr="mail?cmd=cookie">
          <a:extLst>
            <a:ext uri="{FF2B5EF4-FFF2-40B4-BE49-F238E27FC236}">
              <a16:creationId xmlns:a16="http://schemas.microsoft.com/office/drawing/2014/main" id="{04173485-0EED-4DE7-A384-6E22D1BA7D1C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0" name="AutoShape 4" descr="mail?cmd=cookie">
          <a:extLst>
            <a:ext uri="{FF2B5EF4-FFF2-40B4-BE49-F238E27FC236}">
              <a16:creationId xmlns:a16="http://schemas.microsoft.com/office/drawing/2014/main" id="{5A6975E6-F855-4D03-8AA9-07531BA1FD20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1" name="AutoShape 18" descr="mail?cmd=cookie">
          <a:extLst>
            <a:ext uri="{FF2B5EF4-FFF2-40B4-BE49-F238E27FC236}">
              <a16:creationId xmlns:a16="http://schemas.microsoft.com/office/drawing/2014/main" id="{E10CD4B7-8F87-418C-8F1F-044FF69460E2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2" name="AutoShape 1" descr="mail?cmd=cookie">
          <a:extLst>
            <a:ext uri="{FF2B5EF4-FFF2-40B4-BE49-F238E27FC236}">
              <a16:creationId xmlns:a16="http://schemas.microsoft.com/office/drawing/2014/main" id="{39FB4B4B-9719-413C-BA38-02ACD362517D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3" name="AutoShape 3" descr="mail?cmd=cookie">
          <a:extLst>
            <a:ext uri="{FF2B5EF4-FFF2-40B4-BE49-F238E27FC236}">
              <a16:creationId xmlns:a16="http://schemas.microsoft.com/office/drawing/2014/main" id="{2E4AFF48-033D-4F0B-8661-BB85BBEB8C1F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4" name="AutoShape 7" descr="mail?cmd=cookie">
          <a:extLst>
            <a:ext uri="{FF2B5EF4-FFF2-40B4-BE49-F238E27FC236}">
              <a16:creationId xmlns:a16="http://schemas.microsoft.com/office/drawing/2014/main" id="{E4FF5563-F27C-4EF1-920A-66FF965B7861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5" name="AutoShape 8" descr="mail?cmd=cookie">
          <a:extLst>
            <a:ext uri="{FF2B5EF4-FFF2-40B4-BE49-F238E27FC236}">
              <a16:creationId xmlns:a16="http://schemas.microsoft.com/office/drawing/2014/main" id="{40C509F7-0734-443D-91BC-17CB6FC4F807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6" name="AutoShape 18" descr="mail?cmd=cookie">
          <a:extLst>
            <a:ext uri="{FF2B5EF4-FFF2-40B4-BE49-F238E27FC236}">
              <a16:creationId xmlns:a16="http://schemas.microsoft.com/office/drawing/2014/main" id="{EB184C92-E862-426E-B04A-F959FA5EA1AB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7" name="AutoShape 2" descr="mail?cmd=cookie">
          <a:extLst>
            <a:ext uri="{FF2B5EF4-FFF2-40B4-BE49-F238E27FC236}">
              <a16:creationId xmlns:a16="http://schemas.microsoft.com/office/drawing/2014/main" id="{5E4D5A01-888A-4853-91A8-3D8E9FE5D588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8" name="AutoShape 4" descr="mail?cmd=cookie">
          <a:extLst>
            <a:ext uri="{FF2B5EF4-FFF2-40B4-BE49-F238E27FC236}">
              <a16:creationId xmlns:a16="http://schemas.microsoft.com/office/drawing/2014/main" id="{5136B16A-B9B8-418C-8766-FC9F52739AB5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9" name="AutoShape 5" descr="mail?cmd=cookie">
          <a:extLst>
            <a:ext uri="{FF2B5EF4-FFF2-40B4-BE49-F238E27FC236}">
              <a16:creationId xmlns:a16="http://schemas.microsoft.com/office/drawing/2014/main" id="{269CBB22-8A74-4223-BF2D-187A8D6DF6C3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20" name="AutoShape 18" descr="mail?cmd=cookie">
          <a:extLst>
            <a:ext uri="{FF2B5EF4-FFF2-40B4-BE49-F238E27FC236}">
              <a16:creationId xmlns:a16="http://schemas.microsoft.com/office/drawing/2014/main" id="{FAE0FF01-2BC4-4E92-9AE0-3C30541992D3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21" name="AutoShape 1" descr="mail?cmd=cookie">
          <a:extLst>
            <a:ext uri="{FF2B5EF4-FFF2-40B4-BE49-F238E27FC236}">
              <a16:creationId xmlns:a16="http://schemas.microsoft.com/office/drawing/2014/main" id="{0B65FD27-0120-44C6-A358-0A3806A995E6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22" name="AutoShape 3" descr="mail?cmd=cookie">
          <a:extLst>
            <a:ext uri="{FF2B5EF4-FFF2-40B4-BE49-F238E27FC236}">
              <a16:creationId xmlns:a16="http://schemas.microsoft.com/office/drawing/2014/main" id="{54791041-B6AC-441C-8A02-CECE4D4ACC75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23" name="AutoShape 7" descr="mail?cmd=cookie">
          <a:extLst>
            <a:ext uri="{FF2B5EF4-FFF2-40B4-BE49-F238E27FC236}">
              <a16:creationId xmlns:a16="http://schemas.microsoft.com/office/drawing/2014/main" id="{B82EF5D5-9D8D-442E-948D-20729F30ECBC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24" name="AutoShape 8" descr="mail?cmd=cookie">
          <a:extLst>
            <a:ext uri="{FF2B5EF4-FFF2-40B4-BE49-F238E27FC236}">
              <a16:creationId xmlns:a16="http://schemas.microsoft.com/office/drawing/2014/main" id="{09A17397-3678-4A9F-9C36-E7C71C329233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25" name="AutoShape 18" descr="mail?cmd=cookie">
          <a:extLst>
            <a:ext uri="{FF2B5EF4-FFF2-40B4-BE49-F238E27FC236}">
              <a16:creationId xmlns:a16="http://schemas.microsoft.com/office/drawing/2014/main" id="{AA616A7B-4D41-4961-B27B-3D6B4E5C974D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26" name="AutoShape 2" descr="mail?cmd=cookie">
          <a:extLst>
            <a:ext uri="{FF2B5EF4-FFF2-40B4-BE49-F238E27FC236}">
              <a16:creationId xmlns:a16="http://schemas.microsoft.com/office/drawing/2014/main" id="{77840813-A72E-42C4-A448-AC44E5262329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27" name="AutoShape 4" descr="mail?cmd=cookie">
          <a:extLst>
            <a:ext uri="{FF2B5EF4-FFF2-40B4-BE49-F238E27FC236}">
              <a16:creationId xmlns:a16="http://schemas.microsoft.com/office/drawing/2014/main" id="{FB818483-C7D7-42E0-BE8B-FEED33DDCDFD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28" name="AutoShape 5" descr="mail?cmd=cookie">
          <a:extLst>
            <a:ext uri="{FF2B5EF4-FFF2-40B4-BE49-F238E27FC236}">
              <a16:creationId xmlns:a16="http://schemas.microsoft.com/office/drawing/2014/main" id="{25A43AC5-6904-4593-8E9A-D5CE564CC016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29" name="AutoShape 18" descr="mail?cmd=cookie">
          <a:extLst>
            <a:ext uri="{FF2B5EF4-FFF2-40B4-BE49-F238E27FC236}">
              <a16:creationId xmlns:a16="http://schemas.microsoft.com/office/drawing/2014/main" id="{D1CA6142-7238-47C7-AAD5-1281BA432145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30" name="AutoShape 1" descr="mail?cmd=cookie">
          <a:extLst>
            <a:ext uri="{FF2B5EF4-FFF2-40B4-BE49-F238E27FC236}">
              <a16:creationId xmlns:a16="http://schemas.microsoft.com/office/drawing/2014/main" id="{1787E250-0DAD-45C2-9C4B-E40DDD5AA19B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31" name="AutoShape 3" descr="mail?cmd=cookie">
          <a:extLst>
            <a:ext uri="{FF2B5EF4-FFF2-40B4-BE49-F238E27FC236}">
              <a16:creationId xmlns:a16="http://schemas.microsoft.com/office/drawing/2014/main" id="{AE56DE44-1AAD-4774-8F4E-BF4CEB30C7C5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32" name="AutoShape 7" descr="mail?cmd=cookie">
          <a:extLst>
            <a:ext uri="{FF2B5EF4-FFF2-40B4-BE49-F238E27FC236}">
              <a16:creationId xmlns:a16="http://schemas.microsoft.com/office/drawing/2014/main" id="{3AEFCCE9-9A12-4076-9085-729618B3FF69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33" name="AutoShape 8" descr="mail?cmd=cookie">
          <a:extLst>
            <a:ext uri="{FF2B5EF4-FFF2-40B4-BE49-F238E27FC236}">
              <a16:creationId xmlns:a16="http://schemas.microsoft.com/office/drawing/2014/main" id="{547F93CD-88E2-468E-BDD9-7C3B879656C7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34" name="AutoShape 18" descr="mail?cmd=cookie">
          <a:extLst>
            <a:ext uri="{FF2B5EF4-FFF2-40B4-BE49-F238E27FC236}">
              <a16:creationId xmlns:a16="http://schemas.microsoft.com/office/drawing/2014/main" id="{1EC8C2A7-6C44-426D-8670-2B0E3F237895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35" name="AutoShape 2" descr="mail?cmd=cookie">
          <a:extLst>
            <a:ext uri="{FF2B5EF4-FFF2-40B4-BE49-F238E27FC236}">
              <a16:creationId xmlns:a16="http://schemas.microsoft.com/office/drawing/2014/main" id="{E0A8A1EB-DFED-412C-B78D-EBED8A9A1E8B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36" name="AutoShape 4" descr="mail?cmd=cookie">
          <a:extLst>
            <a:ext uri="{FF2B5EF4-FFF2-40B4-BE49-F238E27FC236}">
              <a16:creationId xmlns:a16="http://schemas.microsoft.com/office/drawing/2014/main" id="{76597B38-8E5E-48A1-BEF8-AAAF85200DD2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37" name="AutoShape 5" descr="mail?cmd=cookie">
          <a:extLst>
            <a:ext uri="{FF2B5EF4-FFF2-40B4-BE49-F238E27FC236}">
              <a16:creationId xmlns:a16="http://schemas.microsoft.com/office/drawing/2014/main" id="{2E3592A1-2E5E-4372-BD32-BD9A10FA4A22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38" name="AutoShape 18" descr="mail?cmd=cookie">
          <a:extLst>
            <a:ext uri="{FF2B5EF4-FFF2-40B4-BE49-F238E27FC236}">
              <a16:creationId xmlns:a16="http://schemas.microsoft.com/office/drawing/2014/main" id="{890A5E8C-6ACC-4315-B347-EAC935C1DCC7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10886" cy="38100"/>
    <xdr:sp macro="" textlink="">
      <xdr:nvSpPr>
        <xdr:cNvPr id="39" name="AutoShape 10" descr="mail?cmd=cookie">
          <a:extLst>
            <a:ext uri="{FF2B5EF4-FFF2-40B4-BE49-F238E27FC236}">
              <a16:creationId xmlns:a16="http://schemas.microsoft.com/office/drawing/2014/main" id="{A5AF0659-42DD-49BE-BFD2-B6FDEA9F11F6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1088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10886" cy="38100"/>
    <xdr:sp macro="" textlink="">
      <xdr:nvSpPr>
        <xdr:cNvPr id="40" name="AutoShape 11" descr="mail?cmd=cookie">
          <a:extLst>
            <a:ext uri="{FF2B5EF4-FFF2-40B4-BE49-F238E27FC236}">
              <a16:creationId xmlns:a16="http://schemas.microsoft.com/office/drawing/2014/main" id="{D49DC848-CC1F-43EE-B6E9-F4BF2B493DDC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1088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10886" cy="38100"/>
    <xdr:sp macro="" textlink="">
      <xdr:nvSpPr>
        <xdr:cNvPr id="41" name="AutoShape 15" descr="mail?cmd=cookie">
          <a:extLst>
            <a:ext uri="{FF2B5EF4-FFF2-40B4-BE49-F238E27FC236}">
              <a16:creationId xmlns:a16="http://schemas.microsoft.com/office/drawing/2014/main" id="{023640F6-3F4C-491E-AE14-1D98C94F9788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1088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10886" cy="38100"/>
    <xdr:sp macro="" textlink="">
      <xdr:nvSpPr>
        <xdr:cNvPr id="42" name="AutoShape 16" descr="mail?cmd=cookie">
          <a:extLst>
            <a:ext uri="{FF2B5EF4-FFF2-40B4-BE49-F238E27FC236}">
              <a16:creationId xmlns:a16="http://schemas.microsoft.com/office/drawing/2014/main" id="{6224F085-8683-4C63-95EA-26034D40193F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1088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10886" cy="38100"/>
    <xdr:sp macro="" textlink="">
      <xdr:nvSpPr>
        <xdr:cNvPr id="43" name="AutoShape 10" descr="mail?cmd=cookie">
          <a:extLst>
            <a:ext uri="{FF2B5EF4-FFF2-40B4-BE49-F238E27FC236}">
              <a16:creationId xmlns:a16="http://schemas.microsoft.com/office/drawing/2014/main" id="{4452144E-5CB2-4845-932F-539869F886DA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1088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10886" cy="38100"/>
    <xdr:sp macro="" textlink="">
      <xdr:nvSpPr>
        <xdr:cNvPr id="44" name="AutoShape 11" descr="mail?cmd=cookie">
          <a:extLst>
            <a:ext uri="{FF2B5EF4-FFF2-40B4-BE49-F238E27FC236}">
              <a16:creationId xmlns:a16="http://schemas.microsoft.com/office/drawing/2014/main" id="{AD73CB7D-E44F-4154-B8A6-2CB69088B099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1088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10886" cy="38100"/>
    <xdr:sp macro="" textlink="">
      <xdr:nvSpPr>
        <xdr:cNvPr id="45" name="AutoShape 15" descr="mail?cmd=cookie">
          <a:extLst>
            <a:ext uri="{FF2B5EF4-FFF2-40B4-BE49-F238E27FC236}">
              <a16:creationId xmlns:a16="http://schemas.microsoft.com/office/drawing/2014/main" id="{BB1F0044-204D-4ADC-932A-A6D7A77D2360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1088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10886" cy="38100"/>
    <xdr:sp macro="" textlink="">
      <xdr:nvSpPr>
        <xdr:cNvPr id="46" name="AutoShape 16" descr="mail?cmd=cookie">
          <a:extLst>
            <a:ext uri="{FF2B5EF4-FFF2-40B4-BE49-F238E27FC236}">
              <a16:creationId xmlns:a16="http://schemas.microsoft.com/office/drawing/2014/main" id="{672AD6F0-9855-4319-9A3B-ECB38FEB41A8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1088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47" name="AutoShape 1" descr="mail?cmd=cookie">
          <a:extLst>
            <a:ext uri="{FF2B5EF4-FFF2-40B4-BE49-F238E27FC236}">
              <a16:creationId xmlns:a16="http://schemas.microsoft.com/office/drawing/2014/main" id="{0CFB8FD4-E929-4A15-8020-D756CFE0A877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48" name="AutoShape 3" descr="mail?cmd=cookie">
          <a:extLst>
            <a:ext uri="{FF2B5EF4-FFF2-40B4-BE49-F238E27FC236}">
              <a16:creationId xmlns:a16="http://schemas.microsoft.com/office/drawing/2014/main" id="{CDD0D633-CF1F-4EDA-A484-BF7C5145D9AE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49" name="AutoShape 7" descr="mail?cmd=cookie">
          <a:extLst>
            <a:ext uri="{FF2B5EF4-FFF2-40B4-BE49-F238E27FC236}">
              <a16:creationId xmlns:a16="http://schemas.microsoft.com/office/drawing/2014/main" id="{3F9D136A-8265-42B1-A4A0-2952E79A72F1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50" name="AutoShape 8" descr="mail?cmd=cookie">
          <a:extLst>
            <a:ext uri="{FF2B5EF4-FFF2-40B4-BE49-F238E27FC236}">
              <a16:creationId xmlns:a16="http://schemas.microsoft.com/office/drawing/2014/main" id="{7A60B0C3-CAEB-4638-9451-0ED2234112CD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51" name="AutoShape 18" descr="mail?cmd=cookie">
          <a:extLst>
            <a:ext uri="{FF2B5EF4-FFF2-40B4-BE49-F238E27FC236}">
              <a16:creationId xmlns:a16="http://schemas.microsoft.com/office/drawing/2014/main" id="{89858439-C54E-419F-9D02-15856FF2E7AC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52" name="AutoShape 2" descr="mail?cmd=cookie">
          <a:extLst>
            <a:ext uri="{FF2B5EF4-FFF2-40B4-BE49-F238E27FC236}">
              <a16:creationId xmlns:a16="http://schemas.microsoft.com/office/drawing/2014/main" id="{31A395FA-DADF-48F8-BD1B-45B9D38ABD9F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53" name="AutoShape 4" descr="mail?cmd=cookie">
          <a:extLst>
            <a:ext uri="{FF2B5EF4-FFF2-40B4-BE49-F238E27FC236}">
              <a16:creationId xmlns:a16="http://schemas.microsoft.com/office/drawing/2014/main" id="{E42F4043-80E2-4C41-A482-7763A699630D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54" name="AutoShape 5" descr="mail?cmd=cookie">
          <a:extLst>
            <a:ext uri="{FF2B5EF4-FFF2-40B4-BE49-F238E27FC236}">
              <a16:creationId xmlns:a16="http://schemas.microsoft.com/office/drawing/2014/main" id="{276F4CF9-0678-444F-987A-76D21950241D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55" name="AutoShape 18" descr="mail?cmd=cookie">
          <a:extLst>
            <a:ext uri="{FF2B5EF4-FFF2-40B4-BE49-F238E27FC236}">
              <a16:creationId xmlns:a16="http://schemas.microsoft.com/office/drawing/2014/main" id="{61CF0AA1-8321-424C-A9A6-E804686BBBE6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56" name="AutoShape 1" descr="mail?cmd=cookie">
          <a:extLst>
            <a:ext uri="{FF2B5EF4-FFF2-40B4-BE49-F238E27FC236}">
              <a16:creationId xmlns:a16="http://schemas.microsoft.com/office/drawing/2014/main" id="{1AF11609-06F8-4474-B1F9-44E8D2B1C120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57" name="AutoShape 3" descr="mail?cmd=cookie">
          <a:extLst>
            <a:ext uri="{FF2B5EF4-FFF2-40B4-BE49-F238E27FC236}">
              <a16:creationId xmlns:a16="http://schemas.microsoft.com/office/drawing/2014/main" id="{C60DB3A2-36A5-44D8-827B-9231030AC696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58" name="AutoShape 7" descr="mail?cmd=cookie">
          <a:extLst>
            <a:ext uri="{FF2B5EF4-FFF2-40B4-BE49-F238E27FC236}">
              <a16:creationId xmlns:a16="http://schemas.microsoft.com/office/drawing/2014/main" id="{5B929967-BE47-44AA-A8FC-08E3C4BE9FD3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59" name="AutoShape 8" descr="mail?cmd=cookie">
          <a:extLst>
            <a:ext uri="{FF2B5EF4-FFF2-40B4-BE49-F238E27FC236}">
              <a16:creationId xmlns:a16="http://schemas.microsoft.com/office/drawing/2014/main" id="{520451B6-369F-4168-A1FA-8FD9E10A707D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60" name="AutoShape 18" descr="mail?cmd=cookie">
          <a:extLst>
            <a:ext uri="{FF2B5EF4-FFF2-40B4-BE49-F238E27FC236}">
              <a16:creationId xmlns:a16="http://schemas.microsoft.com/office/drawing/2014/main" id="{E80B079F-5D3E-42CA-88AB-4103E32CBF27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61" name="AutoShape 2" descr="mail?cmd=cookie">
          <a:extLst>
            <a:ext uri="{FF2B5EF4-FFF2-40B4-BE49-F238E27FC236}">
              <a16:creationId xmlns:a16="http://schemas.microsoft.com/office/drawing/2014/main" id="{69C77FCD-BB95-4E0C-9556-7F7B2ABCF75E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62" name="AutoShape 4" descr="mail?cmd=cookie">
          <a:extLst>
            <a:ext uri="{FF2B5EF4-FFF2-40B4-BE49-F238E27FC236}">
              <a16:creationId xmlns:a16="http://schemas.microsoft.com/office/drawing/2014/main" id="{9F75EC36-95A4-4345-9BFD-A455617E5A22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63" name="AutoShape 5" descr="mail?cmd=cookie">
          <a:extLst>
            <a:ext uri="{FF2B5EF4-FFF2-40B4-BE49-F238E27FC236}">
              <a16:creationId xmlns:a16="http://schemas.microsoft.com/office/drawing/2014/main" id="{C6CC684F-2483-4EC5-AF1F-885467D3C21A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64" name="AutoShape 18" descr="mail?cmd=cookie">
          <a:extLst>
            <a:ext uri="{FF2B5EF4-FFF2-40B4-BE49-F238E27FC236}">
              <a16:creationId xmlns:a16="http://schemas.microsoft.com/office/drawing/2014/main" id="{9194B2C3-DBCF-42FB-9E85-1CF82FFEA4F1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65" name="AutoShape 1" descr="mail?cmd=cookie">
          <a:extLst>
            <a:ext uri="{FF2B5EF4-FFF2-40B4-BE49-F238E27FC236}">
              <a16:creationId xmlns:a16="http://schemas.microsoft.com/office/drawing/2014/main" id="{8EB8DAD3-8B7C-4237-A92D-6C22C79689EF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66" name="AutoShape 3" descr="mail?cmd=cookie">
          <a:extLst>
            <a:ext uri="{FF2B5EF4-FFF2-40B4-BE49-F238E27FC236}">
              <a16:creationId xmlns:a16="http://schemas.microsoft.com/office/drawing/2014/main" id="{EABB0773-61FD-4634-8E4F-BD0B97362A46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67" name="AutoShape 7" descr="mail?cmd=cookie">
          <a:extLst>
            <a:ext uri="{FF2B5EF4-FFF2-40B4-BE49-F238E27FC236}">
              <a16:creationId xmlns:a16="http://schemas.microsoft.com/office/drawing/2014/main" id="{DC48335B-2FB1-4316-BF62-9467CB899BE1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68" name="AutoShape 8" descr="mail?cmd=cookie">
          <a:extLst>
            <a:ext uri="{FF2B5EF4-FFF2-40B4-BE49-F238E27FC236}">
              <a16:creationId xmlns:a16="http://schemas.microsoft.com/office/drawing/2014/main" id="{29302056-6145-4787-A560-02B66BFA4564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69" name="AutoShape 18" descr="mail?cmd=cookie">
          <a:extLst>
            <a:ext uri="{FF2B5EF4-FFF2-40B4-BE49-F238E27FC236}">
              <a16:creationId xmlns:a16="http://schemas.microsoft.com/office/drawing/2014/main" id="{7A9B0A80-1900-445E-B2D3-65B7CA38304E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70" name="AutoShape 2" descr="mail?cmd=cookie">
          <a:extLst>
            <a:ext uri="{FF2B5EF4-FFF2-40B4-BE49-F238E27FC236}">
              <a16:creationId xmlns:a16="http://schemas.microsoft.com/office/drawing/2014/main" id="{FC172B7B-2A99-4AE9-913A-37DE576E6342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71" name="AutoShape 4" descr="mail?cmd=cookie">
          <a:extLst>
            <a:ext uri="{FF2B5EF4-FFF2-40B4-BE49-F238E27FC236}">
              <a16:creationId xmlns:a16="http://schemas.microsoft.com/office/drawing/2014/main" id="{BEBC507E-14FC-44F7-A963-B3BD994DCBE2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72" name="AutoShape 5" descr="mail?cmd=cookie">
          <a:extLst>
            <a:ext uri="{FF2B5EF4-FFF2-40B4-BE49-F238E27FC236}">
              <a16:creationId xmlns:a16="http://schemas.microsoft.com/office/drawing/2014/main" id="{A6755A1A-B49C-477B-A47A-AB6A9924507C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73" name="AutoShape 18" descr="mail?cmd=cookie">
          <a:extLst>
            <a:ext uri="{FF2B5EF4-FFF2-40B4-BE49-F238E27FC236}">
              <a16:creationId xmlns:a16="http://schemas.microsoft.com/office/drawing/2014/main" id="{F7A5479C-06CE-4D51-9F2D-781BBD114FA4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74" name="AutoShape 1" descr="mail?cmd=cookie">
          <a:extLst>
            <a:ext uri="{FF2B5EF4-FFF2-40B4-BE49-F238E27FC236}">
              <a16:creationId xmlns:a16="http://schemas.microsoft.com/office/drawing/2014/main" id="{C4DAB84B-77E0-48FC-A3E2-D88D90FD6C0A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75" name="AutoShape 3" descr="mail?cmd=cookie">
          <a:extLst>
            <a:ext uri="{FF2B5EF4-FFF2-40B4-BE49-F238E27FC236}">
              <a16:creationId xmlns:a16="http://schemas.microsoft.com/office/drawing/2014/main" id="{D23B1624-4DF2-4D85-98F1-3919E618F71D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76" name="AutoShape 7" descr="mail?cmd=cookie">
          <a:extLst>
            <a:ext uri="{FF2B5EF4-FFF2-40B4-BE49-F238E27FC236}">
              <a16:creationId xmlns:a16="http://schemas.microsoft.com/office/drawing/2014/main" id="{2956BF3C-4363-4A89-933E-7EE8E0FFE721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77" name="AutoShape 8" descr="mail?cmd=cookie">
          <a:extLst>
            <a:ext uri="{FF2B5EF4-FFF2-40B4-BE49-F238E27FC236}">
              <a16:creationId xmlns:a16="http://schemas.microsoft.com/office/drawing/2014/main" id="{B09425DD-9064-4364-9B8B-08F5708F15C9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78" name="AutoShape 18" descr="mail?cmd=cookie">
          <a:extLst>
            <a:ext uri="{FF2B5EF4-FFF2-40B4-BE49-F238E27FC236}">
              <a16:creationId xmlns:a16="http://schemas.microsoft.com/office/drawing/2014/main" id="{98EC79E1-CFEE-42E9-B7CA-C7AED48211CA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600075</xdr:colOff>
      <xdr:row>45</xdr:row>
      <xdr:rowOff>0</xdr:rowOff>
    </xdr:from>
    <xdr:ext cx="446314" cy="87086"/>
    <xdr:sp macro="" textlink="">
      <xdr:nvSpPr>
        <xdr:cNvPr id="79" name="AutoShape 2" descr="mail?cmd=cookie">
          <a:extLst>
            <a:ext uri="{FF2B5EF4-FFF2-40B4-BE49-F238E27FC236}">
              <a16:creationId xmlns:a16="http://schemas.microsoft.com/office/drawing/2014/main" id="{989679E8-5B89-4429-96B4-50431873D50B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80" name="AutoShape 4" descr="mail?cmd=cookie">
          <a:extLst>
            <a:ext uri="{FF2B5EF4-FFF2-40B4-BE49-F238E27FC236}">
              <a16:creationId xmlns:a16="http://schemas.microsoft.com/office/drawing/2014/main" id="{45A72DEF-0943-4235-92E0-92EB85912609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81" name="AutoShape 5" descr="mail?cmd=cookie">
          <a:extLst>
            <a:ext uri="{FF2B5EF4-FFF2-40B4-BE49-F238E27FC236}">
              <a16:creationId xmlns:a16="http://schemas.microsoft.com/office/drawing/2014/main" id="{D5E047D1-ED77-4941-B79E-DA714E5995D9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82" name="AutoShape 1" descr="mail?cmd=cookie">
          <a:extLst>
            <a:ext uri="{FF2B5EF4-FFF2-40B4-BE49-F238E27FC236}">
              <a16:creationId xmlns:a16="http://schemas.microsoft.com/office/drawing/2014/main" id="{78A6B630-59A9-4142-9A8E-5A4223A6FA12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83" name="AutoShape 3" descr="mail?cmd=cookie">
          <a:extLst>
            <a:ext uri="{FF2B5EF4-FFF2-40B4-BE49-F238E27FC236}">
              <a16:creationId xmlns:a16="http://schemas.microsoft.com/office/drawing/2014/main" id="{417EEE7A-5328-4B48-99EC-22FCBB51F0F7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84" name="AutoShape 8" descr="mail?cmd=cookie">
          <a:extLst>
            <a:ext uri="{FF2B5EF4-FFF2-40B4-BE49-F238E27FC236}">
              <a16:creationId xmlns:a16="http://schemas.microsoft.com/office/drawing/2014/main" id="{09A2BD2E-E6BE-448D-B65C-D1CBA527EB32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85" name="AutoShape 18" descr="mail?cmd=cookie">
          <a:extLst>
            <a:ext uri="{FF2B5EF4-FFF2-40B4-BE49-F238E27FC236}">
              <a16:creationId xmlns:a16="http://schemas.microsoft.com/office/drawing/2014/main" id="{27DB870F-84DD-498A-B7CF-29583CAA669D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86" name="AutoShape 2" descr="mail?cmd=cookie">
          <a:extLst>
            <a:ext uri="{FF2B5EF4-FFF2-40B4-BE49-F238E27FC236}">
              <a16:creationId xmlns:a16="http://schemas.microsoft.com/office/drawing/2014/main" id="{A4A31FAC-77E9-4ECB-8E4A-665F7644545B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87" name="AutoShape 4" descr="mail?cmd=cookie">
          <a:extLst>
            <a:ext uri="{FF2B5EF4-FFF2-40B4-BE49-F238E27FC236}">
              <a16:creationId xmlns:a16="http://schemas.microsoft.com/office/drawing/2014/main" id="{1D77688F-4918-4476-8E66-C8E878712AFB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88" name="AutoShape 18" descr="mail?cmd=cookie">
          <a:extLst>
            <a:ext uri="{FF2B5EF4-FFF2-40B4-BE49-F238E27FC236}">
              <a16:creationId xmlns:a16="http://schemas.microsoft.com/office/drawing/2014/main" id="{76C94239-DFD0-4F04-B3DF-A29CCBF13B2E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89" name="AutoShape 1" descr="mail?cmd=cookie">
          <a:extLst>
            <a:ext uri="{FF2B5EF4-FFF2-40B4-BE49-F238E27FC236}">
              <a16:creationId xmlns:a16="http://schemas.microsoft.com/office/drawing/2014/main" id="{C5CB4F61-CBFB-4FB5-B3A5-F7EA6022E420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90" name="AutoShape 3" descr="mail?cmd=cookie">
          <a:extLst>
            <a:ext uri="{FF2B5EF4-FFF2-40B4-BE49-F238E27FC236}">
              <a16:creationId xmlns:a16="http://schemas.microsoft.com/office/drawing/2014/main" id="{F37DA507-A494-4F48-9926-5654D4A69D1C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91" name="AutoShape 7" descr="mail?cmd=cookie">
          <a:extLst>
            <a:ext uri="{FF2B5EF4-FFF2-40B4-BE49-F238E27FC236}">
              <a16:creationId xmlns:a16="http://schemas.microsoft.com/office/drawing/2014/main" id="{473DB0C2-559F-471B-A490-42865B2C9B58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92" name="AutoShape 8" descr="mail?cmd=cookie">
          <a:extLst>
            <a:ext uri="{FF2B5EF4-FFF2-40B4-BE49-F238E27FC236}">
              <a16:creationId xmlns:a16="http://schemas.microsoft.com/office/drawing/2014/main" id="{6F473041-8721-4383-8FB9-08BF3767A6FA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93" name="AutoShape 18" descr="mail?cmd=cookie">
          <a:extLst>
            <a:ext uri="{FF2B5EF4-FFF2-40B4-BE49-F238E27FC236}">
              <a16:creationId xmlns:a16="http://schemas.microsoft.com/office/drawing/2014/main" id="{55BE8465-E452-4378-8E2A-5596D588C812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94" name="AutoShape 2" descr="mail?cmd=cookie">
          <a:extLst>
            <a:ext uri="{FF2B5EF4-FFF2-40B4-BE49-F238E27FC236}">
              <a16:creationId xmlns:a16="http://schemas.microsoft.com/office/drawing/2014/main" id="{1C58412D-18F3-49BC-9231-93A54B18180B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95" name="AutoShape 4" descr="mail?cmd=cookie">
          <a:extLst>
            <a:ext uri="{FF2B5EF4-FFF2-40B4-BE49-F238E27FC236}">
              <a16:creationId xmlns:a16="http://schemas.microsoft.com/office/drawing/2014/main" id="{C1ADD3F3-A7CD-45F5-BDE2-E62E8EA94D59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96" name="AutoShape 5" descr="mail?cmd=cookie">
          <a:extLst>
            <a:ext uri="{FF2B5EF4-FFF2-40B4-BE49-F238E27FC236}">
              <a16:creationId xmlns:a16="http://schemas.microsoft.com/office/drawing/2014/main" id="{184970E4-FAC2-477D-89CF-100E0B644CD6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97" name="AutoShape 18" descr="mail?cmd=cookie">
          <a:extLst>
            <a:ext uri="{FF2B5EF4-FFF2-40B4-BE49-F238E27FC236}">
              <a16:creationId xmlns:a16="http://schemas.microsoft.com/office/drawing/2014/main" id="{6D56EB21-4D5B-4897-9A34-6CA3276C4F4C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98" name="AutoShape 1" descr="mail?cmd=cookie">
          <a:extLst>
            <a:ext uri="{FF2B5EF4-FFF2-40B4-BE49-F238E27FC236}">
              <a16:creationId xmlns:a16="http://schemas.microsoft.com/office/drawing/2014/main" id="{B485FA6B-2C3A-4EAA-A19C-A975373A204C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99" name="AutoShape 3" descr="mail?cmd=cookie">
          <a:extLst>
            <a:ext uri="{FF2B5EF4-FFF2-40B4-BE49-F238E27FC236}">
              <a16:creationId xmlns:a16="http://schemas.microsoft.com/office/drawing/2014/main" id="{15518508-EFDE-4255-AB55-C0F747CA7CA0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00" name="AutoShape 7" descr="mail?cmd=cookie">
          <a:extLst>
            <a:ext uri="{FF2B5EF4-FFF2-40B4-BE49-F238E27FC236}">
              <a16:creationId xmlns:a16="http://schemas.microsoft.com/office/drawing/2014/main" id="{61BD9C7A-6D1E-43DB-B850-6B1FD12470E1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01" name="AutoShape 8" descr="mail?cmd=cookie">
          <a:extLst>
            <a:ext uri="{FF2B5EF4-FFF2-40B4-BE49-F238E27FC236}">
              <a16:creationId xmlns:a16="http://schemas.microsoft.com/office/drawing/2014/main" id="{B4E96517-27B5-4B18-AE5E-FBF2002CF1FB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02" name="AutoShape 18" descr="mail?cmd=cookie">
          <a:extLst>
            <a:ext uri="{FF2B5EF4-FFF2-40B4-BE49-F238E27FC236}">
              <a16:creationId xmlns:a16="http://schemas.microsoft.com/office/drawing/2014/main" id="{A7D8E92B-2966-49BD-98EC-A99EEF17CB89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03" name="AutoShape 2" descr="mail?cmd=cookie">
          <a:extLst>
            <a:ext uri="{FF2B5EF4-FFF2-40B4-BE49-F238E27FC236}">
              <a16:creationId xmlns:a16="http://schemas.microsoft.com/office/drawing/2014/main" id="{4A62F440-666A-4AF7-8B19-104D21771A2B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04" name="AutoShape 4" descr="mail?cmd=cookie">
          <a:extLst>
            <a:ext uri="{FF2B5EF4-FFF2-40B4-BE49-F238E27FC236}">
              <a16:creationId xmlns:a16="http://schemas.microsoft.com/office/drawing/2014/main" id="{56D9490C-4DD2-49C9-8D5E-4F022E7DDD68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05" name="AutoShape 5" descr="mail?cmd=cookie">
          <a:extLst>
            <a:ext uri="{FF2B5EF4-FFF2-40B4-BE49-F238E27FC236}">
              <a16:creationId xmlns:a16="http://schemas.microsoft.com/office/drawing/2014/main" id="{9C9BB679-B920-47A7-8A24-3F108B70DAA7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06" name="AutoShape 18" descr="mail?cmd=cookie">
          <a:extLst>
            <a:ext uri="{FF2B5EF4-FFF2-40B4-BE49-F238E27FC236}">
              <a16:creationId xmlns:a16="http://schemas.microsoft.com/office/drawing/2014/main" id="{E24481E0-B56F-4016-B826-301531EB2699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07" name="AutoShape 1" descr="mail?cmd=cookie">
          <a:extLst>
            <a:ext uri="{FF2B5EF4-FFF2-40B4-BE49-F238E27FC236}">
              <a16:creationId xmlns:a16="http://schemas.microsoft.com/office/drawing/2014/main" id="{2AD2C361-CA1C-4437-8E98-A8D98853E99A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08" name="AutoShape 3" descr="mail?cmd=cookie">
          <a:extLst>
            <a:ext uri="{FF2B5EF4-FFF2-40B4-BE49-F238E27FC236}">
              <a16:creationId xmlns:a16="http://schemas.microsoft.com/office/drawing/2014/main" id="{986AB773-FD85-417D-9116-942E7072C0B8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09" name="AutoShape 7" descr="mail?cmd=cookie">
          <a:extLst>
            <a:ext uri="{FF2B5EF4-FFF2-40B4-BE49-F238E27FC236}">
              <a16:creationId xmlns:a16="http://schemas.microsoft.com/office/drawing/2014/main" id="{672FA743-D1A9-47CA-85B7-224E434CFA3C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10" name="AutoShape 8" descr="mail?cmd=cookie">
          <a:extLst>
            <a:ext uri="{FF2B5EF4-FFF2-40B4-BE49-F238E27FC236}">
              <a16:creationId xmlns:a16="http://schemas.microsoft.com/office/drawing/2014/main" id="{8F7A7BCD-E856-49E3-9A6B-AE1FB7C4E1BF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11" name="AutoShape 18" descr="mail?cmd=cookie">
          <a:extLst>
            <a:ext uri="{FF2B5EF4-FFF2-40B4-BE49-F238E27FC236}">
              <a16:creationId xmlns:a16="http://schemas.microsoft.com/office/drawing/2014/main" id="{6294ABEB-F57B-430A-849D-366C76AE6618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12" name="AutoShape 2" descr="mail?cmd=cookie">
          <a:extLst>
            <a:ext uri="{FF2B5EF4-FFF2-40B4-BE49-F238E27FC236}">
              <a16:creationId xmlns:a16="http://schemas.microsoft.com/office/drawing/2014/main" id="{70B7678A-2933-440F-AA20-A90D899B1924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13" name="AutoShape 4" descr="mail?cmd=cookie">
          <a:extLst>
            <a:ext uri="{FF2B5EF4-FFF2-40B4-BE49-F238E27FC236}">
              <a16:creationId xmlns:a16="http://schemas.microsoft.com/office/drawing/2014/main" id="{3366375D-648B-42DA-820B-71C3005BE80D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14" name="AutoShape 5" descr="mail?cmd=cookie">
          <a:extLst>
            <a:ext uri="{FF2B5EF4-FFF2-40B4-BE49-F238E27FC236}">
              <a16:creationId xmlns:a16="http://schemas.microsoft.com/office/drawing/2014/main" id="{0CE0E6A3-58BF-43E6-8420-69A9E727FA0A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38100"/>
    <xdr:sp macro="" textlink="">
      <xdr:nvSpPr>
        <xdr:cNvPr id="115" name="AutoShape 18" descr="mail?cmd=cookie">
          <a:extLst>
            <a:ext uri="{FF2B5EF4-FFF2-40B4-BE49-F238E27FC236}">
              <a16:creationId xmlns:a16="http://schemas.microsoft.com/office/drawing/2014/main" id="{A8EEFDBC-D57C-45B8-9EB6-55BB7E5A7D91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10886" cy="38100"/>
    <xdr:sp macro="" textlink="">
      <xdr:nvSpPr>
        <xdr:cNvPr id="116" name="AutoShape 10" descr="mail?cmd=cookie">
          <a:extLst>
            <a:ext uri="{FF2B5EF4-FFF2-40B4-BE49-F238E27FC236}">
              <a16:creationId xmlns:a16="http://schemas.microsoft.com/office/drawing/2014/main" id="{821A21A7-679E-4C61-9B2B-1C790F45FA49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1088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10886" cy="38100"/>
    <xdr:sp macro="" textlink="">
      <xdr:nvSpPr>
        <xdr:cNvPr id="117" name="AutoShape 11" descr="mail?cmd=cookie">
          <a:extLst>
            <a:ext uri="{FF2B5EF4-FFF2-40B4-BE49-F238E27FC236}">
              <a16:creationId xmlns:a16="http://schemas.microsoft.com/office/drawing/2014/main" id="{0CE4C416-96DE-4BB4-BBA7-A3638AD0DAC1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1088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10886" cy="38100"/>
    <xdr:sp macro="" textlink="">
      <xdr:nvSpPr>
        <xdr:cNvPr id="118" name="AutoShape 15" descr="mail?cmd=cookie">
          <a:extLst>
            <a:ext uri="{FF2B5EF4-FFF2-40B4-BE49-F238E27FC236}">
              <a16:creationId xmlns:a16="http://schemas.microsoft.com/office/drawing/2014/main" id="{CFD4A14F-6E52-4E8B-9240-E3A3A26C8EAB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1088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10886" cy="38100"/>
    <xdr:sp macro="" textlink="">
      <xdr:nvSpPr>
        <xdr:cNvPr id="119" name="AutoShape 16" descr="mail?cmd=cookie">
          <a:extLst>
            <a:ext uri="{FF2B5EF4-FFF2-40B4-BE49-F238E27FC236}">
              <a16:creationId xmlns:a16="http://schemas.microsoft.com/office/drawing/2014/main" id="{C1BBC405-B78D-4454-9D74-0D52B17D87E5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1088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10886" cy="38100"/>
    <xdr:sp macro="" textlink="">
      <xdr:nvSpPr>
        <xdr:cNvPr id="120" name="AutoShape 10" descr="mail?cmd=cookie">
          <a:extLst>
            <a:ext uri="{FF2B5EF4-FFF2-40B4-BE49-F238E27FC236}">
              <a16:creationId xmlns:a16="http://schemas.microsoft.com/office/drawing/2014/main" id="{8321CAA9-968C-4BA5-96B5-AD15ACF1B09E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1088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10886" cy="38100"/>
    <xdr:sp macro="" textlink="">
      <xdr:nvSpPr>
        <xdr:cNvPr id="121" name="AutoShape 11" descr="mail?cmd=cookie">
          <a:extLst>
            <a:ext uri="{FF2B5EF4-FFF2-40B4-BE49-F238E27FC236}">
              <a16:creationId xmlns:a16="http://schemas.microsoft.com/office/drawing/2014/main" id="{E29073D6-CFB7-487E-BC4A-E0206962316F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1088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10886" cy="38100"/>
    <xdr:sp macro="" textlink="">
      <xdr:nvSpPr>
        <xdr:cNvPr id="122" name="AutoShape 15" descr="mail?cmd=cookie">
          <a:extLst>
            <a:ext uri="{FF2B5EF4-FFF2-40B4-BE49-F238E27FC236}">
              <a16:creationId xmlns:a16="http://schemas.microsoft.com/office/drawing/2014/main" id="{6A4D526E-224F-45B9-8B1C-500F81BF89A9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1088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10886" cy="38100"/>
    <xdr:sp macro="" textlink="">
      <xdr:nvSpPr>
        <xdr:cNvPr id="123" name="AutoShape 16" descr="mail?cmd=cookie">
          <a:extLst>
            <a:ext uri="{FF2B5EF4-FFF2-40B4-BE49-F238E27FC236}">
              <a16:creationId xmlns:a16="http://schemas.microsoft.com/office/drawing/2014/main" id="{446F4BA8-D2D9-4AC3-88AF-786EB0BF2615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10886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124" name="AutoShape 1" descr="mail?cmd=cookie">
          <a:extLst>
            <a:ext uri="{FF2B5EF4-FFF2-40B4-BE49-F238E27FC236}">
              <a16:creationId xmlns:a16="http://schemas.microsoft.com/office/drawing/2014/main" id="{08075E29-5657-446A-85F8-AB66B4DFB9CA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125" name="AutoShape 3" descr="mail?cmd=cookie">
          <a:extLst>
            <a:ext uri="{FF2B5EF4-FFF2-40B4-BE49-F238E27FC236}">
              <a16:creationId xmlns:a16="http://schemas.microsoft.com/office/drawing/2014/main" id="{69F40065-610A-493E-B54A-D78DC3B55250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126" name="AutoShape 7" descr="mail?cmd=cookie">
          <a:extLst>
            <a:ext uri="{FF2B5EF4-FFF2-40B4-BE49-F238E27FC236}">
              <a16:creationId xmlns:a16="http://schemas.microsoft.com/office/drawing/2014/main" id="{C4726817-21DF-474E-B2CF-FDFB694B6288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127" name="AutoShape 8" descr="mail?cmd=cookie">
          <a:extLst>
            <a:ext uri="{FF2B5EF4-FFF2-40B4-BE49-F238E27FC236}">
              <a16:creationId xmlns:a16="http://schemas.microsoft.com/office/drawing/2014/main" id="{101764C8-C8FD-4413-9FF2-00CB5B344D11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128" name="AutoShape 18" descr="mail?cmd=cookie">
          <a:extLst>
            <a:ext uri="{FF2B5EF4-FFF2-40B4-BE49-F238E27FC236}">
              <a16:creationId xmlns:a16="http://schemas.microsoft.com/office/drawing/2014/main" id="{86D5BF91-767A-4BDF-8BD9-0520F47925EA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129" name="AutoShape 2" descr="mail?cmd=cookie">
          <a:extLst>
            <a:ext uri="{FF2B5EF4-FFF2-40B4-BE49-F238E27FC236}">
              <a16:creationId xmlns:a16="http://schemas.microsoft.com/office/drawing/2014/main" id="{006762DE-AC07-48BC-AEFF-F28A77AA717C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130" name="AutoShape 4" descr="mail?cmd=cookie">
          <a:extLst>
            <a:ext uri="{FF2B5EF4-FFF2-40B4-BE49-F238E27FC236}">
              <a16:creationId xmlns:a16="http://schemas.microsoft.com/office/drawing/2014/main" id="{F75B8AAB-6AEC-4DEF-80F7-9DE1C3F375E3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131" name="AutoShape 5" descr="mail?cmd=cookie">
          <a:extLst>
            <a:ext uri="{FF2B5EF4-FFF2-40B4-BE49-F238E27FC236}">
              <a16:creationId xmlns:a16="http://schemas.microsoft.com/office/drawing/2014/main" id="{FF0B1722-6EF8-45D5-B192-C41D738D593D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132" name="AutoShape 18" descr="mail?cmd=cookie">
          <a:extLst>
            <a:ext uri="{FF2B5EF4-FFF2-40B4-BE49-F238E27FC236}">
              <a16:creationId xmlns:a16="http://schemas.microsoft.com/office/drawing/2014/main" id="{13A65ED6-E235-418E-8F0E-4F2BF8236CAD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133" name="AutoShape 1" descr="mail?cmd=cookie">
          <a:extLst>
            <a:ext uri="{FF2B5EF4-FFF2-40B4-BE49-F238E27FC236}">
              <a16:creationId xmlns:a16="http://schemas.microsoft.com/office/drawing/2014/main" id="{1725832D-497A-4B73-A7F7-930C2DBEDEAA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134" name="AutoShape 3" descr="mail?cmd=cookie">
          <a:extLst>
            <a:ext uri="{FF2B5EF4-FFF2-40B4-BE49-F238E27FC236}">
              <a16:creationId xmlns:a16="http://schemas.microsoft.com/office/drawing/2014/main" id="{7E4F952E-03C7-4108-8D1C-61734F1A9975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135" name="AutoShape 7" descr="mail?cmd=cookie">
          <a:extLst>
            <a:ext uri="{FF2B5EF4-FFF2-40B4-BE49-F238E27FC236}">
              <a16:creationId xmlns:a16="http://schemas.microsoft.com/office/drawing/2014/main" id="{E6487C00-1E5F-4A4F-AF4F-B175ED7EE708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136" name="AutoShape 8" descr="mail?cmd=cookie">
          <a:extLst>
            <a:ext uri="{FF2B5EF4-FFF2-40B4-BE49-F238E27FC236}">
              <a16:creationId xmlns:a16="http://schemas.microsoft.com/office/drawing/2014/main" id="{7C3882C4-FD59-482D-8FF9-58ADAA9A0B60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137" name="AutoShape 18" descr="mail?cmd=cookie">
          <a:extLst>
            <a:ext uri="{FF2B5EF4-FFF2-40B4-BE49-F238E27FC236}">
              <a16:creationId xmlns:a16="http://schemas.microsoft.com/office/drawing/2014/main" id="{6EE07B78-E2EC-45B9-9F57-318C21A3D4DE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138" name="AutoShape 2" descr="mail?cmd=cookie">
          <a:extLst>
            <a:ext uri="{FF2B5EF4-FFF2-40B4-BE49-F238E27FC236}">
              <a16:creationId xmlns:a16="http://schemas.microsoft.com/office/drawing/2014/main" id="{FB672427-F6C8-40EA-9441-84AFF77C1843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139" name="AutoShape 4" descr="mail?cmd=cookie">
          <a:extLst>
            <a:ext uri="{FF2B5EF4-FFF2-40B4-BE49-F238E27FC236}">
              <a16:creationId xmlns:a16="http://schemas.microsoft.com/office/drawing/2014/main" id="{546274DD-DB89-4051-8881-11D8168298A0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140" name="AutoShape 5" descr="mail?cmd=cookie">
          <a:extLst>
            <a:ext uri="{FF2B5EF4-FFF2-40B4-BE49-F238E27FC236}">
              <a16:creationId xmlns:a16="http://schemas.microsoft.com/office/drawing/2014/main" id="{C3E4558A-BB14-4D50-885C-42A704E6CF11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125186"/>
    <xdr:sp macro="" textlink="">
      <xdr:nvSpPr>
        <xdr:cNvPr id="141" name="AutoShape 18" descr="mail?cmd=cookie">
          <a:extLst>
            <a:ext uri="{FF2B5EF4-FFF2-40B4-BE49-F238E27FC236}">
              <a16:creationId xmlns:a16="http://schemas.microsoft.com/office/drawing/2014/main" id="{48B8818A-855F-4F3E-9196-5A29561A8230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12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142" name="AutoShape 1" descr="mail?cmd=cookie">
          <a:extLst>
            <a:ext uri="{FF2B5EF4-FFF2-40B4-BE49-F238E27FC236}">
              <a16:creationId xmlns:a16="http://schemas.microsoft.com/office/drawing/2014/main" id="{AAAE3261-37E8-443E-B016-53C7238076CA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143" name="AutoShape 3" descr="mail?cmd=cookie">
          <a:extLst>
            <a:ext uri="{FF2B5EF4-FFF2-40B4-BE49-F238E27FC236}">
              <a16:creationId xmlns:a16="http://schemas.microsoft.com/office/drawing/2014/main" id="{38E0B6B2-FFB5-449C-A438-11A673DEFADA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144" name="AutoShape 7" descr="mail?cmd=cookie">
          <a:extLst>
            <a:ext uri="{FF2B5EF4-FFF2-40B4-BE49-F238E27FC236}">
              <a16:creationId xmlns:a16="http://schemas.microsoft.com/office/drawing/2014/main" id="{68B95629-0FD3-4EE3-A6A8-D81FB6765734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145" name="AutoShape 8" descr="mail?cmd=cookie">
          <a:extLst>
            <a:ext uri="{FF2B5EF4-FFF2-40B4-BE49-F238E27FC236}">
              <a16:creationId xmlns:a16="http://schemas.microsoft.com/office/drawing/2014/main" id="{9BE5EDBD-4D1E-4CE1-8AF1-3C633F7FEF47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146" name="AutoShape 18" descr="mail?cmd=cookie">
          <a:extLst>
            <a:ext uri="{FF2B5EF4-FFF2-40B4-BE49-F238E27FC236}">
              <a16:creationId xmlns:a16="http://schemas.microsoft.com/office/drawing/2014/main" id="{3F785635-DB14-45AB-AABD-74E449E12606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147" name="AutoShape 2" descr="mail?cmd=cookie">
          <a:extLst>
            <a:ext uri="{FF2B5EF4-FFF2-40B4-BE49-F238E27FC236}">
              <a16:creationId xmlns:a16="http://schemas.microsoft.com/office/drawing/2014/main" id="{B860F5B2-AFCF-448B-A233-D7325A4646D6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148" name="AutoShape 4" descr="mail?cmd=cookie">
          <a:extLst>
            <a:ext uri="{FF2B5EF4-FFF2-40B4-BE49-F238E27FC236}">
              <a16:creationId xmlns:a16="http://schemas.microsoft.com/office/drawing/2014/main" id="{459CE0BF-66D3-417D-B13E-B2BC1F9424D6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149" name="AutoShape 5" descr="mail?cmd=cookie">
          <a:extLst>
            <a:ext uri="{FF2B5EF4-FFF2-40B4-BE49-F238E27FC236}">
              <a16:creationId xmlns:a16="http://schemas.microsoft.com/office/drawing/2014/main" id="{24E9276F-5632-4FAE-8C55-0303D4EFB781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150" name="AutoShape 18" descr="mail?cmd=cookie">
          <a:extLst>
            <a:ext uri="{FF2B5EF4-FFF2-40B4-BE49-F238E27FC236}">
              <a16:creationId xmlns:a16="http://schemas.microsoft.com/office/drawing/2014/main" id="{52C98278-4459-4BDB-8963-D31F0B422A20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151" name="AutoShape 1" descr="mail?cmd=cookie">
          <a:extLst>
            <a:ext uri="{FF2B5EF4-FFF2-40B4-BE49-F238E27FC236}">
              <a16:creationId xmlns:a16="http://schemas.microsoft.com/office/drawing/2014/main" id="{1C221F77-EFC1-469B-B864-D20A52EAACA3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152" name="AutoShape 3" descr="mail?cmd=cookie">
          <a:extLst>
            <a:ext uri="{FF2B5EF4-FFF2-40B4-BE49-F238E27FC236}">
              <a16:creationId xmlns:a16="http://schemas.microsoft.com/office/drawing/2014/main" id="{EFE6D067-DAE3-4205-86D9-8B0C647FE94B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153" name="AutoShape 7" descr="mail?cmd=cookie">
          <a:extLst>
            <a:ext uri="{FF2B5EF4-FFF2-40B4-BE49-F238E27FC236}">
              <a16:creationId xmlns:a16="http://schemas.microsoft.com/office/drawing/2014/main" id="{6D3F38B9-F952-4876-B184-564273CE5055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154" name="AutoShape 8" descr="mail?cmd=cookie">
          <a:extLst>
            <a:ext uri="{FF2B5EF4-FFF2-40B4-BE49-F238E27FC236}">
              <a16:creationId xmlns:a16="http://schemas.microsoft.com/office/drawing/2014/main" id="{2D961F10-D61A-485C-B7FA-78AD3ABA8670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45</xdr:row>
      <xdr:rowOff>0</xdr:rowOff>
    </xdr:from>
    <xdr:ext cx="446314" cy="87086"/>
    <xdr:sp macro="" textlink="">
      <xdr:nvSpPr>
        <xdr:cNvPr id="155" name="AutoShape 18" descr="mail?cmd=cookie">
          <a:extLst>
            <a:ext uri="{FF2B5EF4-FFF2-40B4-BE49-F238E27FC236}">
              <a16:creationId xmlns:a16="http://schemas.microsoft.com/office/drawing/2014/main" id="{9EC9D36E-D214-4415-836E-A6BB2A3933D9}"/>
            </a:ext>
          </a:extLst>
        </xdr:cNvPr>
        <xdr:cNvSpPr>
          <a:spLocks noChangeAspect="1" noChangeArrowheads="1"/>
        </xdr:cNvSpPr>
      </xdr:nvSpPr>
      <xdr:spPr bwMode="auto">
        <a:xfrm>
          <a:off x="5429250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600075</xdr:colOff>
      <xdr:row>45</xdr:row>
      <xdr:rowOff>0</xdr:rowOff>
    </xdr:from>
    <xdr:ext cx="446314" cy="87086"/>
    <xdr:sp macro="" textlink="">
      <xdr:nvSpPr>
        <xdr:cNvPr id="156" name="AutoShape 2" descr="mail?cmd=cookie">
          <a:extLst>
            <a:ext uri="{FF2B5EF4-FFF2-40B4-BE49-F238E27FC236}">
              <a16:creationId xmlns:a16="http://schemas.microsoft.com/office/drawing/2014/main" id="{6FD65C45-E8D0-420E-8823-212BC959CB22}"/>
            </a:ext>
          </a:extLst>
        </xdr:cNvPr>
        <xdr:cNvSpPr>
          <a:spLocks noChangeAspect="1" noChangeArrowheads="1"/>
        </xdr:cNvSpPr>
      </xdr:nvSpPr>
      <xdr:spPr bwMode="auto">
        <a:xfrm>
          <a:off x="5343525" y="19259550"/>
          <a:ext cx="446314" cy="87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AE172"/>
  <sheetViews>
    <sheetView tabSelected="1" zoomScaleNormal="100" workbookViewId="0">
      <pane ySplit="4" topLeftCell="A80" activePane="bottomLeft" state="frozen"/>
      <selection pane="bottomLeft" activeCell="U88" sqref="U88"/>
    </sheetView>
  </sheetViews>
  <sheetFormatPr defaultColWidth="9.109375" defaultRowHeight="15.6"/>
  <cols>
    <col min="1" max="1" width="4.33203125" style="2" customWidth="1"/>
    <col min="2" max="2" width="4.44140625" style="2" hidden="1" customWidth="1"/>
    <col min="3" max="3" width="12.109375" style="42" customWidth="1"/>
    <col min="4" max="4" width="16.109375" style="42" customWidth="1"/>
    <col min="5" max="5" width="10.88671875" style="43" customWidth="1"/>
    <col min="6" max="6" width="8.44140625" style="43" customWidth="1"/>
    <col min="7" max="7" width="6.44140625" style="43" customWidth="1"/>
    <col min="8" max="8" width="7.5546875" style="43" customWidth="1"/>
    <col min="9" max="9" width="5.5546875" style="43" customWidth="1"/>
    <col min="10" max="10" width="5.33203125" style="43" customWidth="1"/>
    <col min="11" max="11" width="19.44140625" style="43" customWidth="1"/>
    <col min="12" max="12" width="9.44140625" style="43" customWidth="1"/>
    <col min="13" max="14" width="7.33203125" style="43" customWidth="1"/>
    <col min="15" max="15" width="8.5546875" style="43" customWidth="1"/>
    <col min="16" max="16" width="16.33203125" style="44" customWidth="1"/>
    <col min="17" max="17" width="13.6640625" style="44" customWidth="1"/>
    <col min="18" max="18" width="20.88671875" style="1" hidden="1" customWidth="1"/>
    <col min="19" max="19" width="10.21875" style="1" customWidth="1"/>
    <col min="20" max="16384" width="9.109375" style="2"/>
  </cols>
  <sheetData>
    <row r="1" spans="1:3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31">
      <c r="A2" s="57" t="s">
        <v>855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31" ht="14.4" customHeight="1">
      <c r="A3" s="58" t="s">
        <v>2</v>
      </c>
      <c r="B3" s="53" t="s">
        <v>3</v>
      </c>
      <c r="C3" s="53" t="s">
        <v>4</v>
      </c>
      <c r="D3" s="53" t="s">
        <v>5</v>
      </c>
      <c r="E3" s="53" t="s">
        <v>6</v>
      </c>
      <c r="F3" s="53" t="s">
        <v>7</v>
      </c>
      <c r="G3" s="53" t="s">
        <v>8</v>
      </c>
      <c r="H3" s="53" t="s">
        <v>9</v>
      </c>
      <c r="I3" s="53" t="s">
        <v>10</v>
      </c>
      <c r="J3" s="53" t="s">
        <v>11</v>
      </c>
      <c r="K3" s="53" t="s">
        <v>12</v>
      </c>
      <c r="L3" s="53" t="s">
        <v>13</v>
      </c>
      <c r="M3" s="53" t="s">
        <v>14</v>
      </c>
      <c r="N3" s="53" t="s">
        <v>15</v>
      </c>
      <c r="O3" s="53" t="s">
        <v>16</v>
      </c>
      <c r="P3" s="54" t="s">
        <v>17</v>
      </c>
      <c r="Q3" s="54" t="s">
        <v>18</v>
      </c>
      <c r="R3" s="54" t="s">
        <v>19</v>
      </c>
      <c r="S3" s="48"/>
    </row>
    <row r="4" spans="1:31" ht="37.5" customHeight="1">
      <c r="A4" s="58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4"/>
      <c r="Q4" s="54"/>
      <c r="R4" s="54"/>
      <c r="S4" s="48" t="s">
        <v>859</v>
      </c>
      <c r="T4" s="2" t="s">
        <v>857</v>
      </c>
      <c r="U4" s="2" t="s">
        <v>858</v>
      </c>
      <c r="V4" s="52" t="s">
        <v>860</v>
      </c>
      <c r="W4" s="52" t="s">
        <v>861</v>
      </c>
      <c r="X4" s="52" t="s">
        <v>862</v>
      </c>
      <c r="Y4" s="52" t="s">
        <v>863</v>
      </c>
      <c r="Z4" s="52" t="s">
        <v>864</v>
      </c>
      <c r="AA4" s="52" t="s">
        <v>865</v>
      </c>
      <c r="AB4" s="52" t="s">
        <v>866</v>
      </c>
      <c r="AC4" s="52" t="s">
        <v>867</v>
      </c>
      <c r="AD4" s="52" t="s">
        <v>868</v>
      </c>
      <c r="AE4" s="52" t="s">
        <v>869</v>
      </c>
    </row>
    <row r="5" spans="1:31" s="9" customFormat="1" ht="24.9" customHeight="1">
      <c r="A5" s="6" t="s">
        <v>20</v>
      </c>
      <c r="B5" s="3"/>
      <c r="C5" s="6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  <c r="Q5" s="8">
        <f>SUM(Q6)</f>
        <v>16500000</v>
      </c>
      <c r="R5" s="8"/>
      <c r="S5" s="49"/>
    </row>
    <row r="6" spans="1:31" s="16" customFormat="1" ht="38.25" customHeight="1">
      <c r="A6" s="10">
        <f>IF(E6="","",SUBTOTAL(3,$E$6:E6))</f>
        <v>1</v>
      </c>
      <c r="B6" s="11">
        <v>121</v>
      </c>
      <c r="C6" s="12" t="s">
        <v>21</v>
      </c>
      <c r="D6" s="12" t="s">
        <v>22</v>
      </c>
      <c r="E6" s="11" t="s">
        <v>23</v>
      </c>
      <c r="F6" s="11" t="s">
        <v>24</v>
      </c>
      <c r="G6" s="11" t="s">
        <v>25</v>
      </c>
      <c r="H6" s="11" t="s">
        <v>26</v>
      </c>
      <c r="I6" s="11" t="s">
        <v>27</v>
      </c>
      <c r="J6" s="11" t="s">
        <v>28</v>
      </c>
      <c r="K6" s="11" t="s">
        <v>29</v>
      </c>
      <c r="L6" s="11" t="s">
        <v>30</v>
      </c>
      <c r="M6" s="11" t="s">
        <v>31</v>
      </c>
      <c r="N6" s="11" t="s">
        <v>32</v>
      </c>
      <c r="O6" s="11">
        <v>500</v>
      </c>
      <c r="P6" s="13">
        <v>33000</v>
      </c>
      <c r="Q6" s="14">
        <f>P6*O6</f>
        <v>16500000</v>
      </c>
      <c r="R6" s="15" t="s">
        <v>33</v>
      </c>
      <c r="S6" s="50">
        <f>O6-T6-U6-V6-W6-X6-Y6-Z6-AA6-AB6-AC6-AD6-AE6</f>
        <v>490</v>
      </c>
      <c r="U6" s="16">
        <v>10</v>
      </c>
    </row>
    <row r="7" spans="1:31" s="9" customFormat="1" ht="24.9" customHeight="1">
      <c r="A7" s="6" t="s">
        <v>34</v>
      </c>
      <c r="B7" s="3"/>
      <c r="C7" s="6"/>
      <c r="D7" s="7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17"/>
      <c r="Q7" s="18">
        <f>SUM(Q8:Q9)</f>
        <v>94600000</v>
      </c>
      <c r="R7" s="8"/>
      <c r="S7" s="50">
        <f t="shared" ref="S7:S70" si="0">O7-T7-U7-V7-W7-X7-Y7-Z7-AA7-AB7-AC7-AD7-AE7</f>
        <v>0</v>
      </c>
    </row>
    <row r="8" spans="1:31" s="16" customFormat="1" ht="30" customHeight="1">
      <c r="A8" s="10">
        <f>IF(E8="","",SUBTOTAL(3,$E$6:E8))</f>
        <v>2</v>
      </c>
      <c r="B8" s="11">
        <v>41</v>
      </c>
      <c r="C8" s="12" t="s">
        <v>35</v>
      </c>
      <c r="D8" s="12" t="s">
        <v>36</v>
      </c>
      <c r="E8" s="11" t="s">
        <v>37</v>
      </c>
      <c r="F8" s="11" t="s">
        <v>38</v>
      </c>
      <c r="G8" s="11" t="s">
        <v>39</v>
      </c>
      <c r="H8" s="11" t="s">
        <v>40</v>
      </c>
      <c r="I8" s="11" t="s">
        <v>41</v>
      </c>
      <c r="J8" s="11" t="s">
        <v>42</v>
      </c>
      <c r="K8" s="11" t="s">
        <v>43</v>
      </c>
      <c r="L8" s="11" t="s">
        <v>44</v>
      </c>
      <c r="M8" s="11" t="s">
        <v>31</v>
      </c>
      <c r="N8" s="11" t="s">
        <v>45</v>
      </c>
      <c r="O8" s="19">
        <v>5000</v>
      </c>
      <c r="P8" s="13">
        <v>8000</v>
      </c>
      <c r="Q8" s="14">
        <f t="shared" ref="Q8:Q69" si="1">P8*O8</f>
        <v>40000000</v>
      </c>
      <c r="R8" s="15" t="s">
        <v>46</v>
      </c>
      <c r="S8" s="50">
        <f t="shared" si="0"/>
        <v>4400</v>
      </c>
      <c r="U8" s="20">
        <v>600</v>
      </c>
    </row>
    <row r="9" spans="1:31" s="16" customFormat="1" ht="30" customHeight="1">
      <c r="A9" s="10">
        <f>IF(E9="","",SUBTOTAL(3,$E$6:E9))</f>
        <v>3</v>
      </c>
      <c r="B9" s="11">
        <v>48</v>
      </c>
      <c r="C9" s="12" t="s">
        <v>47</v>
      </c>
      <c r="D9" s="12" t="s">
        <v>48</v>
      </c>
      <c r="E9" s="11" t="s">
        <v>49</v>
      </c>
      <c r="F9" s="11" t="s">
        <v>50</v>
      </c>
      <c r="G9" s="11" t="s">
        <v>39</v>
      </c>
      <c r="H9" s="11" t="s">
        <v>40</v>
      </c>
      <c r="I9" s="11" t="s">
        <v>41</v>
      </c>
      <c r="J9" s="11" t="s">
        <v>42</v>
      </c>
      <c r="K9" s="11" t="s">
        <v>51</v>
      </c>
      <c r="L9" s="11" t="s">
        <v>44</v>
      </c>
      <c r="M9" s="11" t="s">
        <v>31</v>
      </c>
      <c r="N9" s="11" t="s">
        <v>45</v>
      </c>
      <c r="O9" s="19">
        <v>5200</v>
      </c>
      <c r="P9" s="13">
        <v>10500</v>
      </c>
      <c r="Q9" s="14">
        <f t="shared" si="1"/>
        <v>54600000</v>
      </c>
      <c r="R9" s="15" t="s">
        <v>52</v>
      </c>
      <c r="S9" s="50">
        <f t="shared" si="0"/>
        <v>4600</v>
      </c>
      <c r="U9" s="20">
        <v>600</v>
      </c>
    </row>
    <row r="10" spans="1:31" s="9" customFormat="1" ht="24.9" customHeight="1">
      <c r="A10" s="6" t="s">
        <v>53</v>
      </c>
      <c r="B10" s="3"/>
      <c r="C10" s="6"/>
      <c r="D10" s="7"/>
      <c r="E10" s="4"/>
      <c r="F10" s="4"/>
      <c r="G10" s="4"/>
      <c r="H10" s="4"/>
      <c r="I10" s="4"/>
      <c r="J10" s="4"/>
      <c r="K10" s="4"/>
      <c r="L10" s="4"/>
      <c r="M10" s="4"/>
      <c r="N10" s="4"/>
      <c r="O10" s="21"/>
      <c r="P10" s="17"/>
      <c r="Q10" s="18">
        <f>SUM(Q11)</f>
        <v>9680000</v>
      </c>
      <c r="R10" s="8"/>
      <c r="S10" s="50">
        <f t="shared" si="0"/>
        <v>0</v>
      </c>
    </row>
    <row r="11" spans="1:31" s="16" customFormat="1" ht="39" customHeight="1">
      <c r="A11" s="10">
        <f>IF(E11="","",SUBTOTAL(3,$E$6:E11))</f>
        <v>4</v>
      </c>
      <c r="B11" s="11">
        <v>21</v>
      </c>
      <c r="C11" s="12" t="s">
        <v>54</v>
      </c>
      <c r="D11" s="12" t="s">
        <v>55</v>
      </c>
      <c r="E11" s="11" t="s">
        <v>56</v>
      </c>
      <c r="F11" s="11" t="s">
        <v>57</v>
      </c>
      <c r="G11" s="11" t="s">
        <v>39</v>
      </c>
      <c r="H11" s="11" t="s">
        <v>58</v>
      </c>
      <c r="I11" s="11" t="s">
        <v>27</v>
      </c>
      <c r="J11" s="11" t="s">
        <v>59</v>
      </c>
      <c r="K11" s="11" t="s">
        <v>60</v>
      </c>
      <c r="L11" s="11" t="s">
        <v>61</v>
      </c>
      <c r="M11" s="11" t="s">
        <v>62</v>
      </c>
      <c r="N11" s="11" t="s">
        <v>45</v>
      </c>
      <c r="O11" s="19">
        <v>8000</v>
      </c>
      <c r="P11" s="13">
        <v>1210</v>
      </c>
      <c r="Q11" s="14">
        <f t="shared" si="1"/>
        <v>9680000</v>
      </c>
      <c r="R11" s="15" t="s">
        <v>63</v>
      </c>
      <c r="S11" s="50">
        <f t="shared" si="0"/>
        <v>7000</v>
      </c>
      <c r="U11" s="20">
        <v>1000</v>
      </c>
    </row>
    <row r="12" spans="1:31" s="9" customFormat="1" ht="24.9" customHeight="1">
      <c r="A12" s="6" t="s">
        <v>64</v>
      </c>
      <c r="B12" s="3"/>
      <c r="C12" s="6"/>
      <c r="D12" s="7"/>
      <c r="E12" s="4"/>
      <c r="F12" s="4"/>
      <c r="G12" s="4"/>
      <c r="H12" s="4"/>
      <c r="I12" s="4"/>
      <c r="J12" s="4"/>
      <c r="K12" s="4"/>
      <c r="L12" s="4"/>
      <c r="M12" s="4"/>
      <c r="N12" s="4"/>
      <c r="O12" s="21"/>
      <c r="P12" s="17"/>
      <c r="Q12" s="18">
        <f>SUM(Q13:Q14)</f>
        <v>117800000</v>
      </c>
      <c r="R12" s="8"/>
      <c r="S12" s="50">
        <f t="shared" si="0"/>
        <v>0</v>
      </c>
    </row>
    <row r="13" spans="1:31" s="16" customFormat="1" ht="63.75" customHeight="1">
      <c r="A13" s="10">
        <f>IF(E13="","",SUBTOTAL(3,$E$6:E13))</f>
        <v>5</v>
      </c>
      <c r="B13" s="11">
        <v>46</v>
      </c>
      <c r="C13" s="12" t="s">
        <v>65</v>
      </c>
      <c r="D13" s="12" t="s">
        <v>66</v>
      </c>
      <c r="E13" s="11" t="s">
        <v>67</v>
      </c>
      <c r="F13" s="11" t="s">
        <v>68</v>
      </c>
      <c r="G13" s="11" t="s">
        <v>39</v>
      </c>
      <c r="H13" s="11" t="s">
        <v>69</v>
      </c>
      <c r="I13" s="11" t="s">
        <v>27</v>
      </c>
      <c r="J13" s="11" t="s">
        <v>28</v>
      </c>
      <c r="K13" s="22">
        <v>893110097200</v>
      </c>
      <c r="L13" s="11" t="s">
        <v>70</v>
      </c>
      <c r="M13" s="11" t="s">
        <v>62</v>
      </c>
      <c r="N13" s="11" t="s">
        <v>71</v>
      </c>
      <c r="O13" s="19">
        <v>4000</v>
      </c>
      <c r="P13" s="13">
        <v>16850</v>
      </c>
      <c r="Q13" s="14">
        <f t="shared" si="1"/>
        <v>67400000</v>
      </c>
      <c r="R13" s="15" t="s">
        <v>72</v>
      </c>
      <c r="S13" s="50">
        <f t="shared" si="0"/>
        <v>3800</v>
      </c>
      <c r="U13" s="16">
        <v>200</v>
      </c>
    </row>
    <row r="14" spans="1:31" ht="36.75" customHeight="1">
      <c r="A14" s="23">
        <f>IF(E14="","",SUBTOTAL(3,$E$6:E14))</f>
        <v>6</v>
      </c>
      <c r="B14" s="24">
        <v>195</v>
      </c>
      <c r="C14" s="25" t="s">
        <v>73</v>
      </c>
      <c r="D14" s="25" t="s">
        <v>74</v>
      </c>
      <c r="E14" s="24" t="s">
        <v>75</v>
      </c>
      <c r="F14" s="24" t="s">
        <v>76</v>
      </c>
      <c r="G14" s="24" t="s">
        <v>39</v>
      </c>
      <c r="H14" s="24" t="s">
        <v>77</v>
      </c>
      <c r="I14" s="24" t="s">
        <v>78</v>
      </c>
      <c r="J14" s="24" t="s">
        <v>28</v>
      </c>
      <c r="K14" s="24" t="s">
        <v>79</v>
      </c>
      <c r="L14" s="24" t="s">
        <v>80</v>
      </c>
      <c r="M14" s="24" t="s">
        <v>81</v>
      </c>
      <c r="N14" s="24" t="s">
        <v>45</v>
      </c>
      <c r="O14" s="26">
        <v>12000</v>
      </c>
      <c r="P14" s="27">
        <v>4200</v>
      </c>
      <c r="Q14" s="28">
        <f t="shared" si="1"/>
        <v>50400000</v>
      </c>
      <c r="R14" s="29" t="s">
        <v>72</v>
      </c>
      <c r="S14" s="50">
        <f t="shared" si="0"/>
        <v>12000</v>
      </c>
    </row>
    <row r="15" spans="1:31" s="9" customFormat="1" ht="24.9" customHeight="1">
      <c r="A15" s="6" t="s">
        <v>82</v>
      </c>
      <c r="B15" s="3"/>
      <c r="C15" s="6"/>
      <c r="D15" s="7"/>
      <c r="E15" s="4"/>
      <c r="F15" s="4"/>
      <c r="G15" s="4"/>
      <c r="H15" s="4"/>
      <c r="I15" s="4"/>
      <c r="J15" s="4"/>
      <c r="K15" s="4"/>
      <c r="L15" s="4"/>
      <c r="M15" s="4"/>
      <c r="N15" s="4"/>
      <c r="O15" s="21"/>
      <c r="P15" s="17"/>
      <c r="Q15" s="18">
        <f>SUM(Q16:Q17)</f>
        <v>69380000</v>
      </c>
      <c r="R15" s="8"/>
      <c r="S15" s="50">
        <f t="shared" si="0"/>
        <v>0</v>
      </c>
    </row>
    <row r="16" spans="1:31" s="16" customFormat="1" ht="45" customHeight="1">
      <c r="A16" s="10">
        <f>IF(E16="","",SUBTOTAL(3,$E$6:E16))</f>
        <v>7</v>
      </c>
      <c r="B16" s="11">
        <v>54</v>
      </c>
      <c r="C16" s="12" t="s">
        <v>83</v>
      </c>
      <c r="D16" s="12" t="s">
        <v>84</v>
      </c>
      <c r="E16" s="11" t="s">
        <v>85</v>
      </c>
      <c r="F16" s="11" t="s">
        <v>86</v>
      </c>
      <c r="G16" s="11" t="s">
        <v>87</v>
      </c>
      <c r="H16" s="11" t="s">
        <v>88</v>
      </c>
      <c r="I16" s="11" t="s">
        <v>27</v>
      </c>
      <c r="J16" s="11" t="s">
        <v>28</v>
      </c>
      <c r="K16" s="11" t="s">
        <v>89</v>
      </c>
      <c r="L16" s="11" t="s">
        <v>90</v>
      </c>
      <c r="M16" s="11" t="s">
        <v>62</v>
      </c>
      <c r="N16" s="11" t="s">
        <v>91</v>
      </c>
      <c r="O16" s="11">
        <v>400</v>
      </c>
      <c r="P16" s="13">
        <v>79500</v>
      </c>
      <c r="Q16" s="14">
        <f t="shared" si="1"/>
        <v>31800000</v>
      </c>
      <c r="R16" s="15" t="s">
        <v>92</v>
      </c>
      <c r="S16" s="50">
        <f t="shared" si="0"/>
        <v>350</v>
      </c>
      <c r="U16" s="16">
        <v>50</v>
      </c>
    </row>
    <row r="17" spans="1:22" s="16" customFormat="1" ht="44.25" customHeight="1">
      <c r="A17" s="10">
        <f>IF(E17="","",SUBTOTAL(3,$E$6:E17))</f>
        <v>8</v>
      </c>
      <c r="B17" s="11">
        <v>75</v>
      </c>
      <c r="C17" s="12" t="s">
        <v>93</v>
      </c>
      <c r="D17" s="12" t="s">
        <v>94</v>
      </c>
      <c r="E17" s="11" t="s">
        <v>49</v>
      </c>
      <c r="F17" s="11" t="s">
        <v>76</v>
      </c>
      <c r="G17" s="11" t="s">
        <v>39</v>
      </c>
      <c r="H17" s="11" t="s">
        <v>95</v>
      </c>
      <c r="I17" s="11" t="s">
        <v>27</v>
      </c>
      <c r="J17" s="11" t="s">
        <v>28</v>
      </c>
      <c r="K17" s="11" t="s">
        <v>96</v>
      </c>
      <c r="L17" s="11" t="s">
        <v>97</v>
      </c>
      <c r="M17" s="11" t="s">
        <v>62</v>
      </c>
      <c r="N17" s="11" t="s">
        <v>45</v>
      </c>
      <c r="O17" s="19">
        <v>2000</v>
      </c>
      <c r="P17" s="13">
        <v>18790</v>
      </c>
      <c r="Q17" s="14">
        <f t="shared" si="1"/>
        <v>37580000</v>
      </c>
      <c r="R17" s="15" t="s">
        <v>63</v>
      </c>
      <c r="S17" s="50">
        <f t="shared" si="0"/>
        <v>500</v>
      </c>
      <c r="U17" s="16">
        <v>500</v>
      </c>
      <c r="V17" s="16">
        <v>1000</v>
      </c>
    </row>
    <row r="18" spans="1:22" s="9" customFormat="1" ht="24.9" customHeight="1">
      <c r="A18" s="6" t="s">
        <v>98</v>
      </c>
      <c r="B18" s="3"/>
      <c r="C18" s="6"/>
      <c r="D18" s="7"/>
      <c r="E18" s="4"/>
      <c r="F18" s="4"/>
      <c r="G18" s="4"/>
      <c r="H18" s="4"/>
      <c r="I18" s="4"/>
      <c r="J18" s="4"/>
      <c r="K18" s="4"/>
      <c r="L18" s="4"/>
      <c r="M18" s="4"/>
      <c r="N18" s="4"/>
      <c r="O18" s="21"/>
      <c r="P18" s="17"/>
      <c r="Q18" s="18">
        <f>SUM(Q19)</f>
        <v>56400000</v>
      </c>
      <c r="R18" s="8"/>
      <c r="S18" s="50">
        <f t="shared" si="0"/>
        <v>0</v>
      </c>
    </row>
    <row r="19" spans="1:22" ht="29.25" customHeight="1">
      <c r="A19" s="23">
        <f>IF(E19="","",SUBTOTAL(3,$E$6:E19))</f>
        <v>9</v>
      </c>
      <c r="B19" s="24">
        <v>22</v>
      </c>
      <c r="C19" s="25" t="s">
        <v>99</v>
      </c>
      <c r="D19" s="25" t="s">
        <v>100</v>
      </c>
      <c r="E19" s="24" t="s">
        <v>101</v>
      </c>
      <c r="F19" s="24" t="s">
        <v>102</v>
      </c>
      <c r="G19" s="24" t="s">
        <v>39</v>
      </c>
      <c r="H19" s="24" t="s">
        <v>103</v>
      </c>
      <c r="I19" s="24" t="s">
        <v>104</v>
      </c>
      <c r="J19" s="24" t="s">
        <v>59</v>
      </c>
      <c r="K19" s="30">
        <v>380100132924</v>
      </c>
      <c r="L19" s="24" t="s">
        <v>105</v>
      </c>
      <c r="M19" s="24" t="s">
        <v>106</v>
      </c>
      <c r="N19" s="24" t="s">
        <v>107</v>
      </c>
      <c r="O19" s="26">
        <v>1000</v>
      </c>
      <c r="P19" s="27">
        <v>56400</v>
      </c>
      <c r="Q19" s="28">
        <f t="shared" si="1"/>
        <v>56400000</v>
      </c>
      <c r="R19" s="29" t="s">
        <v>108</v>
      </c>
      <c r="S19" s="50">
        <f t="shared" si="0"/>
        <v>1000</v>
      </c>
    </row>
    <row r="20" spans="1:22" s="9" customFormat="1" ht="24.9" customHeight="1">
      <c r="A20" s="6" t="s">
        <v>109</v>
      </c>
      <c r="B20" s="3"/>
      <c r="C20" s="6"/>
      <c r="D20" s="7"/>
      <c r="E20" s="4"/>
      <c r="F20" s="4"/>
      <c r="G20" s="4"/>
      <c r="H20" s="4"/>
      <c r="I20" s="4"/>
      <c r="J20" s="4"/>
      <c r="K20" s="4"/>
      <c r="L20" s="4"/>
      <c r="M20" s="4"/>
      <c r="N20" s="4"/>
      <c r="O20" s="21"/>
      <c r="P20" s="17"/>
      <c r="Q20" s="18">
        <f>SUM(Q21:Q23)</f>
        <v>335750000</v>
      </c>
      <c r="R20" s="8"/>
      <c r="S20" s="50">
        <f t="shared" si="0"/>
        <v>0</v>
      </c>
    </row>
    <row r="21" spans="1:22" ht="40.5" customHeight="1">
      <c r="A21" s="23">
        <f>IF(E21="","",SUBTOTAL(3,$E$6:E21))</f>
        <v>10</v>
      </c>
      <c r="B21" s="24">
        <v>99</v>
      </c>
      <c r="C21" s="25" t="s">
        <v>110</v>
      </c>
      <c r="D21" s="25" t="s">
        <v>111</v>
      </c>
      <c r="E21" s="24" t="s">
        <v>112</v>
      </c>
      <c r="F21" s="24" t="s">
        <v>113</v>
      </c>
      <c r="G21" s="24" t="s">
        <v>39</v>
      </c>
      <c r="H21" s="24" t="s">
        <v>114</v>
      </c>
      <c r="I21" s="24" t="s">
        <v>27</v>
      </c>
      <c r="J21" s="24" t="s">
        <v>28</v>
      </c>
      <c r="K21" s="24" t="s">
        <v>115</v>
      </c>
      <c r="L21" s="24" t="s">
        <v>116</v>
      </c>
      <c r="M21" s="24" t="s">
        <v>31</v>
      </c>
      <c r="N21" s="24" t="s">
        <v>71</v>
      </c>
      <c r="O21" s="26">
        <v>18000</v>
      </c>
      <c r="P21" s="27">
        <v>15750</v>
      </c>
      <c r="Q21" s="28">
        <f t="shared" si="1"/>
        <v>283500000</v>
      </c>
      <c r="R21" s="29" t="s">
        <v>117</v>
      </c>
      <c r="S21" s="50">
        <f t="shared" si="0"/>
        <v>18000</v>
      </c>
    </row>
    <row r="22" spans="1:22" s="16" customFormat="1" ht="28.5" customHeight="1">
      <c r="A22" s="10">
        <f>IF(E22="","",SUBTOTAL(3,$E$6:E22))</f>
        <v>11</v>
      </c>
      <c r="B22" s="11">
        <v>155</v>
      </c>
      <c r="C22" s="12" t="s">
        <v>118</v>
      </c>
      <c r="D22" s="12" t="s">
        <v>119</v>
      </c>
      <c r="E22" s="11" t="s">
        <v>120</v>
      </c>
      <c r="F22" s="11" t="s">
        <v>86</v>
      </c>
      <c r="G22" s="11" t="s">
        <v>87</v>
      </c>
      <c r="H22" s="11" t="s">
        <v>121</v>
      </c>
      <c r="I22" s="11" t="s">
        <v>78</v>
      </c>
      <c r="J22" s="11" t="s">
        <v>59</v>
      </c>
      <c r="K22" s="22" t="s">
        <v>122</v>
      </c>
      <c r="L22" s="11" t="s">
        <v>123</v>
      </c>
      <c r="M22" s="11" t="s">
        <v>124</v>
      </c>
      <c r="N22" s="11" t="s">
        <v>91</v>
      </c>
      <c r="O22" s="11">
        <v>500</v>
      </c>
      <c r="P22" s="13">
        <v>41500</v>
      </c>
      <c r="Q22" s="14">
        <f t="shared" si="1"/>
        <v>20750000</v>
      </c>
      <c r="R22" s="15" t="s">
        <v>125</v>
      </c>
      <c r="S22" s="50">
        <f t="shared" si="0"/>
        <v>380</v>
      </c>
      <c r="U22" s="16">
        <v>120</v>
      </c>
    </row>
    <row r="23" spans="1:22" ht="30.75" customHeight="1">
      <c r="A23" s="23">
        <f>IF(E23="","",SUBTOTAL(3,$E$6:E23))</f>
        <v>12</v>
      </c>
      <c r="B23" s="24">
        <v>203</v>
      </c>
      <c r="C23" s="25" t="s">
        <v>126</v>
      </c>
      <c r="D23" s="25" t="s">
        <v>127</v>
      </c>
      <c r="E23" s="24" t="s">
        <v>128</v>
      </c>
      <c r="F23" s="24" t="s">
        <v>57</v>
      </c>
      <c r="G23" s="24" t="s">
        <v>39</v>
      </c>
      <c r="H23" s="24" t="s">
        <v>129</v>
      </c>
      <c r="I23" s="24" t="s">
        <v>104</v>
      </c>
      <c r="J23" s="24" t="s">
        <v>59</v>
      </c>
      <c r="K23" s="24" t="s">
        <v>130</v>
      </c>
      <c r="L23" s="24" t="s">
        <v>131</v>
      </c>
      <c r="M23" s="24" t="s">
        <v>132</v>
      </c>
      <c r="N23" s="24" t="s">
        <v>45</v>
      </c>
      <c r="O23" s="26">
        <v>10000</v>
      </c>
      <c r="P23" s="27">
        <v>3150</v>
      </c>
      <c r="Q23" s="28">
        <f t="shared" si="1"/>
        <v>31500000</v>
      </c>
      <c r="R23" s="29" t="s">
        <v>133</v>
      </c>
      <c r="S23" s="50">
        <f t="shared" si="0"/>
        <v>10000</v>
      </c>
    </row>
    <row r="24" spans="1:22" s="9" customFormat="1" ht="24.9" customHeight="1">
      <c r="A24" s="6" t="s">
        <v>134</v>
      </c>
      <c r="B24" s="3"/>
      <c r="C24" s="6"/>
      <c r="D24" s="7"/>
      <c r="E24" s="4"/>
      <c r="F24" s="4"/>
      <c r="G24" s="4"/>
      <c r="H24" s="4"/>
      <c r="I24" s="4"/>
      <c r="J24" s="4"/>
      <c r="K24" s="4"/>
      <c r="L24" s="4"/>
      <c r="M24" s="4"/>
      <c r="N24" s="4"/>
      <c r="O24" s="21"/>
      <c r="P24" s="17"/>
      <c r="Q24" s="18">
        <f>SUM(Q25)</f>
        <v>7680000</v>
      </c>
      <c r="R24" s="8"/>
      <c r="S24" s="50">
        <f t="shared" si="0"/>
        <v>0</v>
      </c>
    </row>
    <row r="25" spans="1:22" ht="36" customHeight="1">
      <c r="A25" s="23">
        <f>IF(E25="","",SUBTOTAL(3,$E$6:E25))</f>
        <v>13</v>
      </c>
      <c r="B25" s="24">
        <v>35</v>
      </c>
      <c r="C25" s="25" t="s">
        <v>135</v>
      </c>
      <c r="D25" s="25" t="s">
        <v>136</v>
      </c>
      <c r="E25" s="24" t="s">
        <v>137</v>
      </c>
      <c r="F25" s="24" t="s">
        <v>57</v>
      </c>
      <c r="G25" s="24" t="s">
        <v>39</v>
      </c>
      <c r="H25" s="24" t="s">
        <v>138</v>
      </c>
      <c r="I25" s="24" t="s">
        <v>139</v>
      </c>
      <c r="J25" s="24" t="s">
        <v>28</v>
      </c>
      <c r="K25" s="24" t="s">
        <v>140</v>
      </c>
      <c r="L25" s="24" t="s">
        <v>141</v>
      </c>
      <c r="M25" s="24" t="s">
        <v>142</v>
      </c>
      <c r="N25" s="24" t="s">
        <v>45</v>
      </c>
      <c r="O25" s="26">
        <v>2400</v>
      </c>
      <c r="P25" s="27">
        <v>3200</v>
      </c>
      <c r="Q25" s="28">
        <f t="shared" si="1"/>
        <v>7680000</v>
      </c>
      <c r="R25" s="29" t="s">
        <v>143</v>
      </c>
      <c r="S25" s="50">
        <f t="shared" si="0"/>
        <v>2400</v>
      </c>
    </row>
    <row r="26" spans="1:22" s="9" customFormat="1" ht="24.9" customHeight="1">
      <c r="A26" s="6" t="s">
        <v>144</v>
      </c>
      <c r="B26" s="3"/>
      <c r="C26" s="6"/>
      <c r="D26" s="7"/>
      <c r="E26" s="4"/>
      <c r="F26" s="4"/>
      <c r="G26" s="4"/>
      <c r="H26" s="4"/>
      <c r="I26" s="4"/>
      <c r="J26" s="4"/>
      <c r="K26" s="4"/>
      <c r="L26" s="4"/>
      <c r="M26" s="4"/>
      <c r="N26" s="4"/>
      <c r="O26" s="21"/>
      <c r="P26" s="17"/>
      <c r="Q26" s="18">
        <f>SUM(Q27:Q32)</f>
        <v>369750000</v>
      </c>
      <c r="R26" s="8"/>
      <c r="S26" s="50">
        <f t="shared" si="0"/>
        <v>0</v>
      </c>
    </row>
    <row r="27" spans="1:22" s="16" customFormat="1" ht="39" customHeight="1">
      <c r="A27" s="10">
        <f>IF(E27="","",SUBTOTAL(3,$E$6:E27))</f>
        <v>14</v>
      </c>
      <c r="B27" s="11">
        <v>50</v>
      </c>
      <c r="C27" s="12" t="s">
        <v>145</v>
      </c>
      <c r="D27" s="12" t="s">
        <v>146</v>
      </c>
      <c r="E27" s="11" t="s">
        <v>147</v>
      </c>
      <c r="F27" s="11" t="s">
        <v>148</v>
      </c>
      <c r="G27" s="11" t="s">
        <v>149</v>
      </c>
      <c r="H27" s="11" t="s">
        <v>150</v>
      </c>
      <c r="I27" s="11" t="s">
        <v>27</v>
      </c>
      <c r="J27" s="11" t="s">
        <v>28</v>
      </c>
      <c r="K27" s="22">
        <v>893100026124</v>
      </c>
      <c r="L27" s="11" t="s">
        <v>151</v>
      </c>
      <c r="M27" s="11" t="s">
        <v>31</v>
      </c>
      <c r="N27" s="11" t="s">
        <v>32</v>
      </c>
      <c r="O27" s="11">
        <v>200</v>
      </c>
      <c r="P27" s="13">
        <v>90000</v>
      </c>
      <c r="Q27" s="14">
        <f t="shared" si="1"/>
        <v>18000000</v>
      </c>
      <c r="R27" s="15" t="s">
        <v>152</v>
      </c>
      <c r="S27" s="50">
        <f t="shared" si="0"/>
        <v>180</v>
      </c>
      <c r="U27" s="16">
        <v>20</v>
      </c>
    </row>
    <row r="28" spans="1:22" ht="39" customHeight="1">
      <c r="A28" s="23">
        <f>IF(E28="","",SUBTOTAL(3,$E$6:E28))</f>
        <v>15</v>
      </c>
      <c r="B28" s="24">
        <v>79</v>
      </c>
      <c r="C28" s="25" t="s">
        <v>153</v>
      </c>
      <c r="D28" s="25" t="s">
        <v>154</v>
      </c>
      <c r="E28" s="24" t="s">
        <v>155</v>
      </c>
      <c r="F28" s="24" t="s">
        <v>156</v>
      </c>
      <c r="G28" s="24" t="s">
        <v>39</v>
      </c>
      <c r="H28" s="24" t="s">
        <v>157</v>
      </c>
      <c r="I28" s="24" t="s">
        <v>27</v>
      </c>
      <c r="J28" s="24" t="s">
        <v>28</v>
      </c>
      <c r="K28" s="24" t="s">
        <v>158</v>
      </c>
      <c r="L28" s="24" t="s">
        <v>151</v>
      </c>
      <c r="M28" s="24" t="s">
        <v>31</v>
      </c>
      <c r="N28" s="24" t="s">
        <v>91</v>
      </c>
      <c r="O28" s="26">
        <v>2000</v>
      </c>
      <c r="P28" s="27">
        <v>15750</v>
      </c>
      <c r="Q28" s="28">
        <f t="shared" si="1"/>
        <v>31500000</v>
      </c>
      <c r="R28" s="29" t="s">
        <v>159</v>
      </c>
      <c r="S28" s="50">
        <f t="shared" si="0"/>
        <v>2000</v>
      </c>
    </row>
    <row r="29" spans="1:22" s="16" customFormat="1" ht="39" customHeight="1">
      <c r="A29" s="10">
        <f>IF(E29="","",SUBTOTAL(3,$E$6:E29))</f>
        <v>16</v>
      </c>
      <c r="B29" s="11">
        <v>103</v>
      </c>
      <c r="C29" s="12" t="s">
        <v>160</v>
      </c>
      <c r="D29" s="12" t="s">
        <v>161</v>
      </c>
      <c r="E29" s="11" t="s">
        <v>162</v>
      </c>
      <c r="F29" s="11" t="s">
        <v>163</v>
      </c>
      <c r="G29" s="11" t="s">
        <v>39</v>
      </c>
      <c r="H29" s="11" t="s">
        <v>164</v>
      </c>
      <c r="I29" s="11" t="s">
        <v>27</v>
      </c>
      <c r="J29" s="11" t="s">
        <v>28</v>
      </c>
      <c r="K29" s="11" t="s">
        <v>165</v>
      </c>
      <c r="L29" s="11" t="s">
        <v>151</v>
      </c>
      <c r="M29" s="11" t="s">
        <v>31</v>
      </c>
      <c r="N29" s="11" t="s">
        <v>71</v>
      </c>
      <c r="O29" s="19">
        <v>5000</v>
      </c>
      <c r="P29" s="45">
        <v>28000</v>
      </c>
      <c r="Q29" s="14">
        <f t="shared" si="1"/>
        <v>140000000</v>
      </c>
      <c r="R29" s="15" t="s">
        <v>166</v>
      </c>
      <c r="S29" s="50">
        <f t="shared" si="0"/>
        <v>0</v>
      </c>
      <c r="U29" s="16">
        <v>5000</v>
      </c>
    </row>
    <row r="30" spans="1:22" s="16" customFormat="1" ht="39" customHeight="1">
      <c r="A30" s="10">
        <f>IF(E30="","",SUBTOTAL(3,$E$6:E30))</f>
        <v>17</v>
      </c>
      <c r="B30" s="11">
        <v>116</v>
      </c>
      <c r="C30" s="12" t="s">
        <v>167</v>
      </c>
      <c r="D30" s="12" t="s">
        <v>168</v>
      </c>
      <c r="E30" s="11" t="s">
        <v>169</v>
      </c>
      <c r="F30" s="11" t="s">
        <v>156</v>
      </c>
      <c r="G30" s="11" t="s">
        <v>39</v>
      </c>
      <c r="H30" s="11" t="s">
        <v>170</v>
      </c>
      <c r="I30" s="11" t="s">
        <v>27</v>
      </c>
      <c r="J30" s="11" t="s">
        <v>28</v>
      </c>
      <c r="K30" s="11" t="s">
        <v>171</v>
      </c>
      <c r="L30" s="11" t="s">
        <v>151</v>
      </c>
      <c r="M30" s="11" t="s">
        <v>31</v>
      </c>
      <c r="N30" s="11" t="s">
        <v>32</v>
      </c>
      <c r="O30" s="11">
        <v>500</v>
      </c>
      <c r="P30" s="13">
        <v>44000</v>
      </c>
      <c r="Q30" s="14">
        <f t="shared" si="1"/>
        <v>22000000</v>
      </c>
      <c r="R30" s="15" t="s">
        <v>159</v>
      </c>
      <c r="S30" s="50">
        <f t="shared" si="0"/>
        <v>0</v>
      </c>
      <c r="U30" s="16">
        <v>500</v>
      </c>
    </row>
    <row r="31" spans="1:22" ht="39" customHeight="1">
      <c r="A31" s="23">
        <f>IF(E31="","",SUBTOTAL(3,$E$6:E31))</f>
        <v>18</v>
      </c>
      <c r="B31" s="24">
        <v>118</v>
      </c>
      <c r="C31" s="25" t="s">
        <v>21</v>
      </c>
      <c r="D31" s="25" t="s">
        <v>172</v>
      </c>
      <c r="E31" s="24" t="s">
        <v>173</v>
      </c>
      <c r="F31" s="24" t="s">
        <v>174</v>
      </c>
      <c r="G31" s="24" t="s">
        <v>175</v>
      </c>
      <c r="H31" s="24" t="s">
        <v>176</v>
      </c>
      <c r="I31" s="24" t="s">
        <v>27</v>
      </c>
      <c r="J31" s="24" t="s">
        <v>28</v>
      </c>
      <c r="K31" s="30" t="s">
        <v>177</v>
      </c>
      <c r="L31" s="24" t="s">
        <v>151</v>
      </c>
      <c r="M31" s="24" t="s">
        <v>31</v>
      </c>
      <c r="N31" s="24" t="s">
        <v>91</v>
      </c>
      <c r="O31" s="26">
        <v>10000</v>
      </c>
      <c r="P31" s="27">
        <v>4800</v>
      </c>
      <c r="Q31" s="28">
        <f t="shared" si="1"/>
        <v>48000000</v>
      </c>
      <c r="R31" s="29" t="s">
        <v>178</v>
      </c>
      <c r="S31" s="50">
        <f t="shared" si="0"/>
        <v>10000</v>
      </c>
    </row>
    <row r="32" spans="1:22" ht="39" customHeight="1">
      <c r="A32" s="23">
        <f>IF(E32="","",SUBTOTAL(3,$E$6:E32))</f>
        <v>19</v>
      </c>
      <c r="B32" s="24">
        <v>157</v>
      </c>
      <c r="C32" s="25" t="s">
        <v>179</v>
      </c>
      <c r="D32" s="25" t="s">
        <v>180</v>
      </c>
      <c r="E32" s="24" t="s">
        <v>181</v>
      </c>
      <c r="F32" s="24" t="s">
        <v>182</v>
      </c>
      <c r="G32" s="24" t="s">
        <v>39</v>
      </c>
      <c r="H32" s="24" t="s">
        <v>183</v>
      </c>
      <c r="I32" s="24" t="s">
        <v>27</v>
      </c>
      <c r="J32" s="24" t="s">
        <v>184</v>
      </c>
      <c r="K32" s="24" t="s">
        <v>185</v>
      </c>
      <c r="L32" s="24" t="s">
        <v>151</v>
      </c>
      <c r="M32" s="24" t="s">
        <v>31</v>
      </c>
      <c r="N32" s="24" t="s">
        <v>71</v>
      </c>
      <c r="O32" s="26">
        <v>7500</v>
      </c>
      <c r="P32" s="27">
        <v>14700</v>
      </c>
      <c r="Q32" s="28">
        <f t="shared" si="1"/>
        <v>110250000</v>
      </c>
      <c r="R32" s="29" t="s">
        <v>186</v>
      </c>
      <c r="S32" s="50">
        <f t="shared" si="0"/>
        <v>7500</v>
      </c>
    </row>
    <row r="33" spans="1:21" s="9" customFormat="1" ht="24.9" customHeight="1">
      <c r="A33" s="6" t="s">
        <v>187</v>
      </c>
      <c r="B33" s="3"/>
      <c r="C33" s="6"/>
      <c r="D33" s="7"/>
      <c r="E33" s="4"/>
      <c r="F33" s="4"/>
      <c r="G33" s="4"/>
      <c r="H33" s="4"/>
      <c r="I33" s="4"/>
      <c r="J33" s="4"/>
      <c r="K33" s="4"/>
      <c r="L33" s="4"/>
      <c r="M33" s="4"/>
      <c r="N33" s="4"/>
      <c r="O33" s="21"/>
      <c r="P33" s="17"/>
      <c r="Q33" s="18">
        <f>SUM(Q34:Q37)</f>
        <v>807750000</v>
      </c>
      <c r="R33" s="8"/>
      <c r="S33" s="50">
        <f t="shared" si="0"/>
        <v>0</v>
      </c>
    </row>
    <row r="34" spans="1:21" s="16" customFormat="1" ht="51.9" customHeight="1">
      <c r="A34" s="10">
        <f>IF(E34="","",SUBTOTAL(3,$E$6:E34))</f>
        <v>20</v>
      </c>
      <c r="B34" s="11">
        <v>97</v>
      </c>
      <c r="C34" s="12" t="s">
        <v>188</v>
      </c>
      <c r="D34" s="12" t="s">
        <v>189</v>
      </c>
      <c r="E34" s="11" t="s">
        <v>190</v>
      </c>
      <c r="F34" s="11" t="s">
        <v>191</v>
      </c>
      <c r="G34" s="11" t="s">
        <v>39</v>
      </c>
      <c r="H34" s="11" t="s">
        <v>192</v>
      </c>
      <c r="I34" s="11" t="s">
        <v>27</v>
      </c>
      <c r="J34" s="11" t="s">
        <v>28</v>
      </c>
      <c r="K34" s="22">
        <v>893110159800</v>
      </c>
      <c r="L34" s="11" t="s">
        <v>193</v>
      </c>
      <c r="M34" s="11" t="s">
        <v>31</v>
      </c>
      <c r="N34" s="11" t="s">
        <v>71</v>
      </c>
      <c r="O34" s="19">
        <v>36000</v>
      </c>
      <c r="P34" s="13">
        <v>14800</v>
      </c>
      <c r="Q34" s="14">
        <f t="shared" si="1"/>
        <v>532800000</v>
      </c>
      <c r="R34" s="15" t="s">
        <v>194</v>
      </c>
      <c r="S34" s="50">
        <f t="shared" si="0"/>
        <v>35850</v>
      </c>
      <c r="U34" s="16">
        <v>150</v>
      </c>
    </row>
    <row r="35" spans="1:21" ht="56.25" customHeight="1">
      <c r="A35" s="23">
        <f>IF(E35="","",SUBTOTAL(3,$E$6:E35))</f>
        <v>21</v>
      </c>
      <c r="B35" s="24">
        <v>178</v>
      </c>
      <c r="C35" s="25" t="s">
        <v>195</v>
      </c>
      <c r="D35" s="25" t="s">
        <v>196</v>
      </c>
      <c r="E35" s="24" t="s">
        <v>197</v>
      </c>
      <c r="F35" s="24" t="s">
        <v>198</v>
      </c>
      <c r="G35" s="24" t="s">
        <v>39</v>
      </c>
      <c r="H35" s="24" t="s">
        <v>77</v>
      </c>
      <c r="I35" s="24" t="s">
        <v>104</v>
      </c>
      <c r="J35" s="24" t="s">
        <v>28</v>
      </c>
      <c r="K35" s="24" t="s">
        <v>199</v>
      </c>
      <c r="L35" s="24" t="s">
        <v>200</v>
      </c>
      <c r="M35" s="24" t="s">
        <v>201</v>
      </c>
      <c r="N35" s="24" t="s">
        <v>45</v>
      </c>
      <c r="O35" s="26">
        <v>15000</v>
      </c>
      <c r="P35" s="27">
        <v>8700</v>
      </c>
      <c r="Q35" s="28">
        <f t="shared" si="1"/>
        <v>130500000</v>
      </c>
      <c r="R35" s="29" t="s">
        <v>202</v>
      </c>
      <c r="S35" s="50">
        <f t="shared" si="0"/>
        <v>15000</v>
      </c>
    </row>
    <row r="36" spans="1:21" ht="56.25" customHeight="1">
      <c r="A36" s="23">
        <f>IF(E36="","",SUBTOTAL(3,$E$6:E36))</f>
        <v>22</v>
      </c>
      <c r="B36" s="24">
        <v>179</v>
      </c>
      <c r="C36" s="25" t="s">
        <v>195</v>
      </c>
      <c r="D36" s="25" t="s">
        <v>203</v>
      </c>
      <c r="E36" s="24" t="s">
        <v>204</v>
      </c>
      <c r="F36" s="24" t="s">
        <v>198</v>
      </c>
      <c r="G36" s="24" t="s">
        <v>39</v>
      </c>
      <c r="H36" s="24" t="s">
        <v>77</v>
      </c>
      <c r="I36" s="24" t="s">
        <v>104</v>
      </c>
      <c r="J36" s="24" t="s">
        <v>28</v>
      </c>
      <c r="K36" s="24" t="s">
        <v>205</v>
      </c>
      <c r="L36" s="24" t="s">
        <v>200</v>
      </c>
      <c r="M36" s="24" t="s">
        <v>201</v>
      </c>
      <c r="N36" s="24" t="s">
        <v>45</v>
      </c>
      <c r="O36" s="26">
        <v>10000</v>
      </c>
      <c r="P36" s="27">
        <v>12000</v>
      </c>
      <c r="Q36" s="28">
        <f t="shared" si="1"/>
        <v>120000000</v>
      </c>
      <c r="R36" s="29" t="s">
        <v>206</v>
      </c>
      <c r="S36" s="50">
        <f t="shared" si="0"/>
        <v>10000</v>
      </c>
    </row>
    <row r="37" spans="1:21" s="16" customFormat="1" ht="51" customHeight="1">
      <c r="A37" s="10">
        <f>IF(E37="","",SUBTOTAL(3,$E$6:E37))</f>
        <v>23</v>
      </c>
      <c r="B37" s="11">
        <v>201</v>
      </c>
      <c r="C37" s="12" t="s">
        <v>207</v>
      </c>
      <c r="D37" s="12" t="s">
        <v>208</v>
      </c>
      <c r="E37" s="11" t="s">
        <v>209</v>
      </c>
      <c r="F37" s="11" t="s">
        <v>210</v>
      </c>
      <c r="G37" s="11" t="s">
        <v>39</v>
      </c>
      <c r="H37" s="11" t="s">
        <v>77</v>
      </c>
      <c r="I37" s="11" t="s">
        <v>27</v>
      </c>
      <c r="J37" s="11" t="s">
        <v>28</v>
      </c>
      <c r="K37" s="11" t="s">
        <v>211</v>
      </c>
      <c r="L37" s="11" t="s">
        <v>193</v>
      </c>
      <c r="M37" s="11" t="s">
        <v>31</v>
      </c>
      <c r="N37" s="11" t="s">
        <v>45</v>
      </c>
      <c r="O37" s="19">
        <v>5000</v>
      </c>
      <c r="P37" s="13">
        <v>4890</v>
      </c>
      <c r="Q37" s="14">
        <f t="shared" si="1"/>
        <v>24450000</v>
      </c>
      <c r="R37" s="15" t="s">
        <v>212</v>
      </c>
      <c r="S37" s="50">
        <f t="shared" si="0"/>
        <v>4400</v>
      </c>
      <c r="U37" s="16">
        <v>600</v>
      </c>
    </row>
    <row r="38" spans="1:21" s="9" customFormat="1" ht="24.9" customHeight="1">
      <c r="A38" s="6" t="s">
        <v>213</v>
      </c>
      <c r="B38" s="3"/>
      <c r="C38" s="6"/>
      <c r="D38" s="7"/>
      <c r="E38" s="4"/>
      <c r="F38" s="4"/>
      <c r="G38" s="4"/>
      <c r="H38" s="4"/>
      <c r="I38" s="4"/>
      <c r="J38" s="4"/>
      <c r="K38" s="4"/>
      <c r="L38" s="4"/>
      <c r="M38" s="4"/>
      <c r="N38" s="4"/>
      <c r="O38" s="21"/>
      <c r="P38" s="17"/>
      <c r="Q38" s="18">
        <f>SUM(Q39:Q43)</f>
        <v>356960000</v>
      </c>
      <c r="R38" s="8"/>
      <c r="S38" s="50">
        <f t="shared" si="0"/>
        <v>0</v>
      </c>
    </row>
    <row r="39" spans="1:21" ht="30.75" customHeight="1">
      <c r="A39" s="23">
        <f>IF(E39="","",SUBTOTAL(3,$E$6:E39))</f>
        <v>24</v>
      </c>
      <c r="B39" s="24">
        <v>163</v>
      </c>
      <c r="C39" s="25" t="s">
        <v>214</v>
      </c>
      <c r="D39" s="25" t="s">
        <v>215</v>
      </c>
      <c r="E39" s="24" t="s">
        <v>216</v>
      </c>
      <c r="F39" s="24" t="s">
        <v>76</v>
      </c>
      <c r="G39" s="24" t="s">
        <v>39</v>
      </c>
      <c r="H39" s="24" t="s">
        <v>217</v>
      </c>
      <c r="I39" s="24" t="s">
        <v>104</v>
      </c>
      <c r="J39" s="24" t="s">
        <v>28</v>
      </c>
      <c r="K39" s="30">
        <v>520110141623</v>
      </c>
      <c r="L39" s="24" t="s">
        <v>218</v>
      </c>
      <c r="M39" s="24" t="s">
        <v>219</v>
      </c>
      <c r="N39" s="24" t="s">
        <v>45</v>
      </c>
      <c r="O39" s="26">
        <v>7600</v>
      </c>
      <c r="P39" s="27">
        <v>4900</v>
      </c>
      <c r="Q39" s="28">
        <f t="shared" si="1"/>
        <v>37240000</v>
      </c>
      <c r="R39" s="29" t="s">
        <v>220</v>
      </c>
      <c r="S39" s="50">
        <f t="shared" si="0"/>
        <v>7600</v>
      </c>
    </row>
    <row r="40" spans="1:21" ht="30.75" customHeight="1">
      <c r="A40" s="23">
        <f>IF(E40="","",SUBTOTAL(3,$E$6:E40))</f>
        <v>25</v>
      </c>
      <c r="B40" s="24">
        <v>169</v>
      </c>
      <c r="C40" s="25" t="s">
        <v>221</v>
      </c>
      <c r="D40" s="25" t="s">
        <v>222</v>
      </c>
      <c r="E40" s="24" t="s">
        <v>223</v>
      </c>
      <c r="F40" s="24" t="s">
        <v>224</v>
      </c>
      <c r="G40" s="24" t="s">
        <v>39</v>
      </c>
      <c r="H40" s="24" t="s">
        <v>225</v>
      </c>
      <c r="I40" s="24" t="s">
        <v>104</v>
      </c>
      <c r="J40" s="24" t="s">
        <v>226</v>
      </c>
      <c r="K40" s="24" t="s">
        <v>227</v>
      </c>
      <c r="L40" s="24" t="s">
        <v>228</v>
      </c>
      <c r="M40" s="24" t="s">
        <v>219</v>
      </c>
      <c r="N40" s="24" t="s">
        <v>45</v>
      </c>
      <c r="O40" s="26">
        <v>1000</v>
      </c>
      <c r="P40" s="27">
        <v>53000</v>
      </c>
      <c r="Q40" s="28">
        <f t="shared" si="1"/>
        <v>53000000</v>
      </c>
      <c r="R40" s="29" t="s">
        <v>229</v>
      </c>
      <c r="S40" s="50">
        <f t="shared" si="0"/>
        <v>1000</v>
      </c>
    </row>
    <row r="41" spans="1:21" ht="26.1" customHeight="1">
      <c r="A41" s="23">
        <f>IF(E41="","",SUBTOTAL(3,$E$6:E41))</f>
        <v>26</v>
      </c>
      <c r="B41" s="24">
        <v>172</v>
      </c>
      <c r="C41" s="25" t="s">
        <v>230</v>
      </c>
      <c r="D41" s="25" t="s">
        <v>231</v>
      </c>
      <c r="E41" s="24" t="s">
        <v>67</v>
      </c>
      <c r="F41" s="24" t="s">
        <v>76</v>
      </c>
      <c r="G41" s="24" t="s">
        <v>39</v>
      </c>
      <c r="H41" s="24" t="s">
        <v>232</v>
      </c>
      <c r="I41" s="24" t="s">
        <v>104</v>
      </c>
      <c r="J41" s="24" t="s">
        <v>59</v>
      </c>
      <c r="K41" s="24" t="s">
        <v>233</v>
      </c>
      <c r="L41" s="24" t="s">
        <v>234</v>
      </c>
      <c r="M41" s="24" t="s">
        <v>235</v>
      </c>
      <c r="N41" s="24" t="s">
        <v>45</v>
      </c>
      <c r="O41" s="26">
        <v>10000</v>
      </c>
      <c r="P41" s="27">
        <v>6780</v>
      </c>
      <c r="Q41" s="28">
        <f t="shared" si="1"/>
        <v>67800000</v>
      </c>
      <c r="R41" s="29" t="s">
        <v>186</v>
      </c>
      <c r="S41" s="50">
        <f t="shared" si="0"/>
        <v>10000</v>
      </c>
    </row>
    <row r="42" spans="1:21" ht="41.25" customHeight="1">
      <c r="A42" s="23">
        <f>IF(E42="","",SUBTOTAL(3,$E$6:E42))</f>
        <v>27</v>
      </c>
      <c r="B42" s="24">
        <v>188</v>
      </c>
      <c r="C42" s="25" t="s">
        <v>236</v>
      </c>
      <c r="D42" s="25" t="s">
        <v>237</v>
      </c>
      <c r="E42" s="24" t="s">
        <v>238</v>
      </c>
      <c r="F42" s="24" t="s">
        <v>239</v>
      </c>
      <c r="G42" s="24" t="s">
        <v>39</v>
      </c>
      <c r="H42" s="24" t="s">
        <v>232</v>
      </c>
      <c r="I42" s="24" t="s">
        <v>104</v>
      </c>
      <c r="J42" s="24" t="s">
        <v>28</v>
      </c>
      <c r="K42" s="30">
        <v>840110031023</v>
      </c>
      <c r="L42" s="24" t="s">
        <v>240</v>
      </c>
      <c r="M42" s="24" t="s">
        <v>241</v>
      </c>
      <c r="N42" s="24" t="s">
        <v>45</v>
      </c>
      <c r="O42" s="26">
        <v>15160</v>
      </c>
      <c r="P42" s="27">
        <v>12000</v>
      </c>
      <c r="Q42" s="28">
        <f t="shared" si="1"/>
        <v>181920000</v>
      </c>
      <c r="R42" s="29" t="s">
        <v>186</v>
      </c>
      <c r="S42" s="50">
        <f t="shared" si="0"/>
        <v>15160</v>
      </c>
    </row>
    <row r="43" spans="1:21" ht="45.75" customHeight="1">
      <c r="A43" s="23">
        <f>IF(E43="","",SUBTOTAL(3,$E$6:E43))</f>
        <v>28</v>
      </c>
      <c r="B43" s="24">
        <v>199</v>
      </c>
      <c r="C43" s="25" t="s">
        <v>242</v>
      </c>
      <c r="D43" s="25" t="s">
        <v>243</v>
      </c>
      <c r="E43" s="24" t="s">
        <v>67</v>
      </c>
      <c r="F43" s="24" t="s">
        <v>76</v>
      </c>
      <c r="G43" s="24" t="s">
        <v>39</v>
      </c>
      <c r="H43" s="24" t="s">
        <v>58</v>
      </c>
      <c r="I43" s="24" t="s">
        <v>78</v>
      </c>
      <c r="J43" s="24" t="s">
        <v>59</v>
      </c>
      <c r="K43" s="24" t="s">
        <v>244</v>
      </c>
      <c r="L43" s="24" t="s">
        <v>245</v>
      </c>
      <c r="M43" s="24" t="s">
        <v>246</v>
      </c>
      <c r="N43" s="24" t="s">
        <v>45</v>
      </c>
      <c r="O43" s="26">
        <v>2000</v>
      </c>
      <c r="P43" s="27">
        <v>8500</v>
      </c>
      <c r="Q43" s="28">
        <f t="shared" si="1"/>
        <v>17000000</v>
      </c>
      <c r="R43" s="29" t="s">
        <v>247</v>
      </c>
      <c r="S43" s="50">
        <f t="shared" si="0"/>
        <v>2000</v>
      </c>
    </row>
    <row r="44" spans="1:21" s="9" customFormat="1" ht="24.9" customHeight="1">
      <c r="A44" s="6" t="s">
        <v>248</v>
      </c>
      <c r="B44" s="3"/>
      <c r="C44" s="6"/>
      <c r="D44" s="7"/>
      <c r="E44" s="4"/>
      <c r="F44" s="4"/>
      <c r="G44" s="4"/>
      <c r="H44" s="4"/>
      <c r="I44" s="4"/>
      <c r="J44" s="4"/>
      <c r="K44" s="4"/>
      <c r="L44" s="4"/>
      <c r="M44" s="4"/>
      <c r="N44" s="4"/>
      <c r="O44" s="21"/>
      <c r="P44" s="17"/>
      <c r="Q44" s="18">
        <f>SUM(Q45:Q46)</f>
        <v>171150000</v>
      </c>
      <c r="R44" s="8"/>
      <c r="S44" s="50">
        <f t="shared" si="0"/>
        <v>0</v>
      </c>
    </row>
    <row r="45" spans="1:21" s="16" customFormat="1" ht="45.6" customHeight="1">
      <c r="A45" s="10">
        <f>IF(E45="","",SUBTOTAL(3,$E$6:E45))</f>
        <v>29</v>
      </c>
      <c r="B45" s="11">
        <v>12</v>
      </c>
      <c r="C45" s="12" t="s">
        <v>249</v>
      </c>
      <c r="D45" s="12" t="s">
        <v>250</v>
      </c>
      <c r="E45" s="11" t="s">
        <v>251</v>
      </c>
      <c r="F45" s="11" t="s">
        <v>252</v>
      </c>
      <c r="G45" s="11" t="s">
        <v>87</v>
      </c>
      <c r="H45" s="11" t="s">
        <v>253</v>
      </c>
      <c r="I45" s="11" t="s">
        <v>78</v>
      </c>
      <c r="J45" s="11" t="s">
        <v>59</v>
      </c>
      <c r="K45" s="11" t="s">
        <v>254</v>
      </c>
      <c r="L45" s="11" t="s">
        <v>255</v>
      </c>
      <c r="M45" s="11" t="s">
        <v>81</v>
      </c>
      <c r="N45" s="11" t="s">
        <v>256</v>
      </c>
      <c r="O45" s="11">
        <v>100</v>
      </c>
      <c r="P45" s="13">
        <v>614250</v>
      </c>
      <c r="Q45" s="14">
        <f t="shared" si="1"/>
        <v>61425000</v>
      </c>
      <c r="R45" s="15" t="s">
        <v>257</v>
      </c>
      <c r="S45" s="50">
        <f t="shared" si="0"/>
        <v>95</v>
      </c>
      <c r="U45" s="16">
        <v>5</v>
      </c>
    </row>
    <row r="46" spans="1:21" ht="65.25" customHeight="1">
      <c r="A46" s="23">
        <f>IF(E46="","",SUBTOTAL(3,$E$6:E46))</f>
        <v>30</v>
      </c>
      <c r="B46" s="24">
        <v>139</v>
      </c>
      <c r="C46" s="25" t="s">
        <v>258</v>
      </c>
      <c r="D46" s="25" t="s">
        <v>259</v>
      </c>
      <c r="E46" s="24" t="s">
        <v>260</v>
      </c>
      <c r="F46" s="24" t="s">
        <v>261</v>
      </c>
      <c r="G46" s="24" t="s">
        <v>87</v>
      </c>
      <c r="H46" s="24" t="s">
        <v>262</v>
      </c>
      <c r="I46" s="24" t="s">
        <v>104</v>
      </c>
      <c r="J46" s="24" t="s">
        <v>226</v>
      </c>
      <c r="K46" s="24" t="s">
        <v>263</v>
      </c>
      <c r="L46" s="32" t="s">
        <v>264</v>
      </c>
      <c r="M46" s="32" t="s">
        <v>265</v>
      </c>
      <c r="N46" s="24" t="s">
        <v>91</v>
      </c>
      <c r="O46" s="26">
        <v>1000</v>
      </c>
      <c r="P46" s="31">
        <v>109725</v>
      </c>
      <c r="Q46" s="28">
        <f t="shared" si="1"/>
        <v>109725000</v>
      </c>
      <c r="R46" s="33" t="s">
        <v>266</v>
      </c>
      <c r="S46" s="50">
        <f t="shared" si="0"/>
        <v>1000</v>
      </c>
    </row>
    <row r="47" spans="1:21" s="9" customFormat="1" ht="24.9" customHeight="1">
      <c r="A47" s="6" t="s">
        <v>267</v>
      </c>
      <c r="B47" s="3"/>
      <c r="C47" s="6"/>
      <c r="D47" s="7"/>
      <c r="E47" s="4"/>
      <c r="F47" s="4"/>
      <c r="G47" s="4"/>
      <c r="H47" s="4"/>
      <c r="I47" s="4"/>
      <c r="J47" s="4"/>
      <c r="K47" s="4"/>
      <c r="L47" s="4"/>
      <c r="M47" s="4"/>
      <c r="N47" s="4"/>
      <c r="O47" s="21"/>
      <c r="P47" s="34"/>
      <c r="Q47" s="18">
        <f>SUM(Q48:Q49)</f>
        <v>52600000</v>
      </c>
      <c r="R47" s="8"/>
      <c r="S47" s="50">
        <f t="shared" si="0"/>
        <v>0</v>
      </c>
    </row>
    <row r="48" spans="1:21" ht="34.5" customHeight="1">
      <c r="A48" s="23">
        <f>IF(E48="","",SUBTOTAL(3,$E$6:E48))</f>
        <v>31</v>
      </c>
      <c r="B48" s="24">
        <v>181</v>
      </c>
      <c r="C48" s="25" t="s">
        <v>268</v>
      </c>
      <c r="D48" s="25" t="s">
        <v>269</v>
      </c>
      <c r="E48" s="24" t="s">
        <v>37</v>
      </c>
      <c r="F48" s="24" t="s">
        <v>76</v>
      </c>
      <c r="G48" s="24" t="s">
        <v>39</v>
      </c>
      <c r="H48" s="24" t="s">
        <v>270</v>
      </c>
      <c r="I48" s="24" t="s">
        <v>27</v>
      </c>
      <c r="J48" s="24" t="s">
        <v>28</v>
      </c>
      <c r="K48" s="24" t="s">
        <v>271</v>
      </c>
      <c r="L48" s="24" t="s">
        <v>272</v>
      </c>
      <c r="M48" s="24" t="s">
        <v>31</v>
      </c>
      <c r="N48" s="24" t="s">
        <v>45</v>
      </c>
      <c r="O48" s="26">
        <v>12000</v>
      </c>
      <c r="P48" s="27">
        <v>3800</v>
      </c>
      <c r="Q48" s="28">
        <f t="shared" si="1"/>
        <v>45600000</v>
      </c>
      <c r="R48" s="29" t="s">
        <v>273</v>
      </c>
      <c r="S48" s="50">
        <f t="shared" si="0"/>
        <v>12000</v>
      </c>
    </row>
    <row r="49" spans="1:21" ht="28.5" customHeight="1">
      <c r="A49" s="23">
        <f>IF(E49="","",SUBTOTAL(3,$E$6:E49))</f>
        <v>32</v>
      </c>
      <c r="B49" s="24">
        <v>187</v>
      </c>
      <c r="C49" s="25" t="s">
        <v>274</v>
      </c>
      <c r="D49" s="25" t="s">
        <v>275</v>
      </c>
      <c r="E49" s="24" t="s">
        <v>197</v>
      </c>
      <c r="F49" s="24" t="s">
        <v>76</v>
      </c>
      <c r="G49" s="24" t="s">
        <v>39</v>
      </c>
      <c r="H49" s="24" t="s">
        <v>276</v>
      </c>
      <c r="I49" s="24" t="s">
        <v>104</v>
      </c>
      <c r="J49" s="24" t="s">
        <v>59</v>
      </c>
      <c r="K49" s="24" t="s">
        <v>277</v>
      </c>
      <c r="L49" s="24" t="s">
        <v>278</v>
      </c>
      <c r="M49" s="24" t="s">
        <v>241</v>
      </c>
      <c r="N49" s="24" t="s">
        <v>45</v>
      </c>
      <c r="O49" s="26">
        <v>2000</v>
      </c>
      <c r="P49" s="27">
        <v>3500</v>
      </c>
      <c r="Q49" s="28">
        <f t="shared" si="1"/>
        <v>7000000</v>
      </c>
      <c r="R49" s="29" t="s">
        <v>273</v>
      </c>
      <c r="S49" s="50">
        <f t="shared" si="0"/>
        <v>2000</v>
      </c>
    </row>
    <row r="50" spans="1:21" s="9" customFormat="1" ht="24.9" customHeight="1">
      <c r="A50" s="6" t="s">
        <v>279</v>
      </c>
      <c r="B50" s="3"/>
      <c r="C50" s="6"/>
      <c r="D50" s="7"/>
      <c r="E50" s="4"/>
      <c r="F50" s="4"/>
      <c r="G50" s="4"/>
      <c r="H50" s="4"/>
      <c r="I50" s="4"/>
      <c r="J50" s="4"/>
      <c r="K50" s="4"/>
      <c r="L50" s="4"/>
      <c r="M50" s="4"/>
      <c r="N50" s="4"/>
      <c r="O50" s="21"/>
      <c r="P50" s="17"/>
      <c r="Q50" s="18">
        <f>SUM(Q51:Q55)</f>
        <v>393216500</v>
      </c>
      <c r="R50" s="8"/>
      <c r="S50" s="50">
        <f t="shared" si="0"/>
        <v>0</v>
      </c>
    </row>
    <row r="51" spans="1:21" s="16" customFormat="1" ht="27" customHeight="1">
      <c r="A51" s="10">
        <f>IF(E51="","",SUBTOTAL(3,$E$6:E51))</f>
        <v>33</v>
      </c>
      <c r="B51" s="11">
        <v>14</v>
      </c>
      <c r="C51" s="12" t="s">
        <v>280</v>
      </c>
      <c r="D51" s="12" t="s">
        <v>281</v>
      </c>
      <c r="E51" s="11" t="s">
        <v>282</v>
      </c>
      <c r="F51" s="11" t="s">
        <v>283</v>
      </c>
      <c r="G51" s="11" t="s">
        <v>39</v>
      </c>
      <c r="H51" s="11" t="s">
        <v>232</v>
      </c>
      <c r="I51" s="11" t="s">
        <v>27</v>
      </c>
      <c r="J51" s="11" t="s">
        <v>59</v>
      </c>
      <c r="K51" s="22">
        <v>893110247823</v>
      </c>
      <c r="L51" s="11" t="s">
        <v>284</v>
      </c>
      <c r="M51" s="11" t="s">
        <v>31</v>
      </c>
      <c r="N51" s="11" t="s">
        <v>45</v>
      </c>
      <c r="O51" s="19">
        <v>12800</v>
      </c>
      <c r="P51" s="13">
        <v>8000</v>
      </c>
      <c r="Q51" s="14">
        <f t="shared" si="1"/>
        <v>102400000</v>
      </c>
      <c r="R51" s="46" t="s">
        <v>285</v>
      </c>
      <c r="S51" s="50">
        <f t="shared" si="0"/>
        <v>12500</v>
      </c>
      <c r="U51" s="16">
        <v>300</v>
      </c>
    </row>
    <row r="52" spans="1:21" ht="30" customHeight="1">
      <c r="A52" s="23">
        <f>IF(E52="","",SUBTOTAL(3,$E$6:E52))</f>
        <v>34</v>
      </c>
      <c r="B52" s="24">
        <v>53</v>
      </c>
      <c r="C52" s="25" t="s">
        <v>286</v>
      </c>
      <c r="D52" s="25" t="s">
        <v>287</v>
      </c>
      <c r="E52" s="24" t="s">
        <v>288</v>
      </c>
      <c r="F52" s="24" t="s">
        <v>86</v>
      </c>
      <c r="G52" s="24" t="s">
        <v>87</v>
      </c>
      <c r="H52" s="24" t="s">
        <v>289</v>
      </c>
      <c r="I52" s="24" t="s">
        <v>104</v>
      </c>
      <c r="J52" s="24" t="s">
        <v>28</v>
      </c>
      <c r="K52" s="30">
        <v>800110180623</v>
      </c>
      <c r="L52" s="24" t="s">
        <v>290</v>
      </c>
      <c r="M52" s="24" t="s">
        <v>291</v>
      </c>
      <c r="N52" s="24" t="s">
        <v>91</v>
      </c>
      <c r="O52" s="26">
        <v>1200</v>
      </c>
      <c r="P52" s="27">
        <v>98000</v>
      </c>
      <c r="Q52" s="28">
        <f t="shared" si="1"/>
        <v>117600000</v>
      </c>
      <c r="R52" s="35" t="s">
        <v>292</v>
      </c>
      <c r="S52" s="50">
        <f t="shared" si="0"/>
        <v>1200</v>
      </c>
    </row>
    <row r="53" spans="1:21" s="16" customFormat="1" ht="55.5" customHeight="1">
      <c r="A53" s="10">
        <f>IF(E53="","",SUBTOTAL(3,$E$6:E53))</f>
        <v>35</v>
      </c>
      <c r="B53" s="11">
        <v>83</v>
      </c>
      <c r="C53" s="12" t="s">
        <v>293</v>
      </c>
      <c r="D53" s="12" t="s">
        <v>294</v>
      </c>
      <c r="E53" s="11" t="s">
        <v>295</v>
      </c>
      <c r="F53" s="11" t="s">
        <v>296</v>
      </c>
      <c r="G53" s="11" t="s">
        <v>87</v>
      </c>
      <c r="H53" s="11" t="s">
        <v>297</v>
      </c>
      <c r="I53" s="11" t="s">
        <v>104</v>
      </c>
      <c r="J53" s="11" t="s">
        <v>28</v>
      </c>
      <c r="K53" s="22">
        <v>800110423323</v>
      </c>
      <c r="L53" s="11" t="s">
        <v>298</v>
      </c>
      <c r="M53" s="11" t="s">
        <v>291</v>
      </c>
      <c r="N53" s="11" t="s">
        <v>32</v>
      </c>
      <c r="O53" s="11">
        <v>500</v>
      </c>
      <c r="P53" s="13">
        <v>163833</v>
      </c>
      <c r="Q53" s="14">
        <f t="shared" si="1"/>
        <v>81916500</v>
      </c>
      <c r="R53" s="46" t="s">
        <v>299</v>
      </c>
      <c r="S53" s="50">
        <f t="shared" si="0"/>
        <v>400</v>
      </c>
      <c r="U53" s="16">
        <v>100</v>
      </c>
    </row>
    <row r="54" spans="1:21" s="16" customFormat="1" ht="147.75" customHeight="1">
      <c r="A54" s="10">
        <f>IF(E54="","",SUBTOTAL(3,$E$6:E54))</f>
        <v>36</v>
      </c>
      <c r="B54" s="11">
        <v>101</v>
      </c>
      <c r="C54" s="12" t="s">
        <v>300</v>
      </c>
      <c r="D54" s="12" t="s">
        <v>301</v>
      </c>
      <c r="E54" s="11" t="s">
        <v>302</v>
      </c>
      <c r="F54" s="11" t="s">
        <v>156</v>
      </c>
      <c r="G54" s="11" t="s">
        <v>39</v>
      </c>
      <c r="H54" s="11" t="s">
        <v>303</v>
      </c>
      <c r="I54" s="11" t="s">
        <v>27</v>
      </c>
      <c r="J54" s="11" t="s">
        <v>59</v>
      </c>
      <c r="K54" s="11" t="s">
        <v>304</v>
      </c>
      <c r="L54" s="11" t="s">
        <v>151</v>
      </c>
      <c r="M54" s="11" t="s">
        <v>31</v>
      </c>
      <c r="N54" s="11" t="s">
        <v>91</v>
      </c>
      <c r="O54" s="19">
        <v>5000</v>
      </c>
      <c r="P54" s="13">
        <v>12500</v>
      </c>
      <c r="Q54" s="14">
        <f t="shared" si="1"/>
        <v>62500000</v>
      </c>
      <c r="R54" s="46" t="s">
        <v>305</v>
      </c>
      <c r="S54" s="50">
        <f t="shared" si="0"/>
        <v>4800</v>
      </c>
      <c r="U54" s="16">
        <v>200</v>
      </c>
    </row>
    <row r="55" spans="1:21" ht="63" customHeight="1">
      <c r="A55" s="23">
        <f>IF(E55="","",SUBTOTAL(3,$E$6:E55))</f>
        <v>37</v>
      </c>
      <c r="B55" s="24">
        <v>176</v>
      </c>
      <c r="C55" s="25" t="s">
        <v>306</v>
      </c>
      <c r="D55" s="25" t="s">
        <v>307</v>
      </c>
      <c r="E55" s="24" t="s">
        <v>308</v>
      </c>
      <c r="F55" s="24" t="s">
        <v>156</v>
      </c>
      <c r="G55" s="24" t="s">
        <v>39</v>
      </c>
      <c r="H55" s="24" t="s">
        <v>309</v>
      </c>
      <c r="I55" s="24" t="s">
        <v>27</v>
      </c>
      <c r="J55" s="24" t="s">
        <v>28</v>
      </c>
      <c r="K55" s="24" t="s">
        <v>310</v>
      </c>
      <c r="L55" s="24" t="s">
        <v>311</v>
      </c>
      <c r="M55" s="24" t="s">
        <v>31</v>
      </c>
      <c r="N55" s="24" t="s">
        <v>71</v>
      </c>
      <c r="O55" s="26">
        <v>4800</v>
      </c>
      <c r="P55" s="27">
        <v>6000</v>
      </c>
      <c r="Q55" s="28">
        <f t="shared" si="1"/>
        <v>28800000</v>
      </c>
      <c r="R55" s="35" t="s">
        <v>312</v>
      </c>
      <c r="S55" s="50">
        <f t="shared" si="0"/>
        <v>4800</v>
      </c>
    </row>
    <row r="56" spans="1:21" s="9" customFormat="1" ht="23.25" customHeight="1">
      <c r="A56" s="6" t="s">
        <v>313</v>
      </c>
      <c r="B56" s="3"/>
      <c r="C56" s="6"/>
      <c r="D56" s="7"/>
      <c r="E56" s="4"/>
      <c r="F56" s="4"/>
      <c r="G56" s="4"/>
      <c r="H56" s="4"/>
      <c r="I56" s="4"/>
      <c r="J56" s="4"/>
      <c r="K56" s="4"/>
      <c r="L56" s="4"/>
      <c r="M56" s="4"/>
      <c r="N56" s="4"/>
      <c r="O56" s="21"/>
      <c r="P56" s="17"/>
      <c r="Q56" s="18">
        <f>SUM(Q57:Q58)</f>
        <v>159770000</v>
      </c>
      <c r="R56" s="8"/>
      <c r="S56" s="50">
        <f t="shared" si="0"/>
        <v>0</v>
      </c>
    </row>
    <row r="57" spans="1:21" ht="52.8" customHeight="1">
      <c r="A57" s="23">
        <f>IF(E57="","",SUBTOTAL(3,$E$6:E57))</f>
        <v>38</v>
      </c>
      <c r="B57" s="24">
        <v>93</v>
      </c>
      <c r="C57" s="25" t="s">
        <v>314</v>
      </c>
      <c r="D57" s="25" t="s">
        <v>315</v>
      </c>
      <c r="E57" s="24" t="s">
        <v>49</v>
      </c>
      <c r="F57" s="24" t="s">
        <v>224</v>
      </c>
      <c r="G57" s="24" t="s">
        <v>39</v>
      </c>
      <c r="H57" s="24" t="s">
        <v>77</v>
      </c>
      <c r="I57" s="24" t="s">
        <v>104</v>
      </c>
      <c r="J57" s="24" t="s">
        <v>28</v>
      </c>
      <c r="K57" s="24" t="s">
        <v>316</v>
      </c>
      <c r="L57" s="24" t="s">
        <v>317</v>
      </c>
      <c r="M57" s="24" t="s">
        <v>241</v>
      </c>
      <c r="N57" s="24" t="s">
        <v>45</v>
      </c>
      <c r="O57" s="26">
        <v>2000</v>
      </c>
      <c r="P57" s="27">
        <v>13150</v>
      </c>
      <c r="Q57" s="28">
        <f t="shared" si="1"/>
        <v>26300000</v>
      </c>
      <c r="R57" s="29" t="s">
        <v>318</v>
      </c>
      <c r="S57" s="50">
        <f t="shared" si="0"/>
        <v>2000</v>
      </c>
    </row>
    <row r="58" spans="1:21" s="16" customFormat="1" ht="46.8" customHeight="1">
      <c r="A58" s="10">
        <f>IF(E58="","",SUBTOTAL(3,$E$6:E58))</f>
        <v>39</v>
      </c>
      <c r="B58" s="11">
        <v>129</v>
      </c>
      <c r="C58" s="12" t="s">
        <v>319</v>
      </c>
      <c r="D58" s="12" t="s">
        <v>320</v>
      </c>
      <c r="E58" s="11" t="s">
        <v>321</v>
      </c>
      <c r="F58" s="11" t="s">
        <v>283</v>
      </c>
      <c r="G58" s="11" t="s">
        <v>39</v>
      </c>
      <c r="H58" s="11" t="s">
        <v>232</v>
      </c>
      <c r="I58" s="11" t="s">
        <v>27</v>
      </c>
      <c r="J58" s="11" t="s">
        <v>28</v>
      </c>
      <c r="K58" s="22">
        <v>893110002223</v>
      </c>
      <c r="L58" s="11" t="s">
        <v>322</v>
      </c>
      <c r="M58" s="11" t="s">
        <v>31</v>
      </c>
      <c r="N58" s="11" t="s">
        <v>45</v>
      </c>
      <c r="O58" s="19">
        <v>9000</v>
      </c>
      <c r="P58" s="13">
        <v>14830</v>
      </c>
      <c r="Q58" s="14">
        <f t="shared" si="1"/>
        <v>133470000</v>
      </c>
      <c r="R58" s="15" t="s">
        <v>323</v>
      </c>
      <c r="S58" s="50">
        <f t="shared" si="0"/>
        <v>8700</v>
      </c>
      <c r="U58" s="16">
        <v>300</v>
      </c>
    </row>
    <row r="59" spans="1:21" s="9" customFormat="1" ht="23.25" customHeight="1">
      <c r="A59" s="6" t="s">
        <v>324</v>
      </c>
      <c r="B59" s="3"/>
      <c r="C59" s="6"/>
      <c r="D59" s="7"/>
      <c r="E59" s="4"/>
      <c r="F59" s="4"/>
      <c r="G59" s="4"/>
      <c r="H59" s="4"/>
      <c r="I59" s="4"/>
      <c r="J59" s="4"/>
      <c r="K59" s="4"/>
      <c r="L59" s="4"/>
      <c r="M59" s="4"/>
      <c r="N59" s="4"/>
      <c r="O59" s="21"/>
      <c r="P59" s="17"/>
      <c r="Q59" s="18">
        <f>SUM(Q60)</f>
        <v>623700000</v>
      </c>
      <c r="R59" s="8"/>
      <c r="S59" s="50">
        <f t="shared" si="0"/>
        <v>0</v>
      </c>
    </row>
    <row r="60" spans="1:21" ht="34.5" customHeight="1">
      <c r="A60" s="23">
        <f>IF(E60="","",SUBTOTAL(3,$E$6:E60))</f>
        <v>40</v>
      </c>
      <c r="B60" s="24">
        <v>52</v>
      </c>
      <c r="C60" s="25" t="s">
        <v>325</v>
      </c>
      <c r="D60" s="25" t="s">
        <v>326</v>
      </c>
      <c r="E60" s="24" t="s">
        <v>327</v>
      </c>
      <c r="F60" s="24" t="s">
        <v>328</v>
      </c>
      <c r="G60" s="24" t="s">
        <v>87</v>
      </c>
      <c r="H60" s="24" t="s">
        <v>329</v>
      </c>
      <c r="I60" s="24" t="s">
        <v>27</v>
      </c>
      <c r="J60" s="24" t="s">
        <v>28</v>
      </c>
      <c r="K60" s="30">
        <v>893110073300</v>
      </c>
      <c r="L60" s="24" t="s">
        <v>330</v>
      </c>
      <c r="M60" s="24" t="s">
        <v>31</v>
      </c>
      <c r="N60" s="24" t="s">
        <v>91</v>
      </c>
      <c r="O60" s="26">
        <v>18000</v>
      </c>
      <c r="P60" s="27">
        <v>34650</v>
      </c>
      <c r="Q60" s="28">
        <f t="shared" si="1"/>
        <v>623700000</v>
      </c>
      <c r="R60" s="29" t="s">
        <v>331</v>
      </c>
      <c r="S60" s="50">
        <f t="shared" si="0"/>
        <v>18000</v>
      </c>
    </row>
    <row r="61" spans="1:21" s="9" customFormat="1" ht="19.5" customHeight="1">
      <c r="A61" s="6" t="s">
        <v>332</v>
      </c>
      <c r="B61" s="3"/>
      <c r="C61" s="6"/>
      <c r="D61" s="7"/>
      <c r="E61" s="4"/>
      <c r="F61" s="4"/>
      <c r="G61" s="4"/>
      <c r="H61" s="4"/>
      <c r="I61" s="4"/>
      <c r="J61" s="4"/>
      <c r="K61" s="4"/>
      <c r="L61" s="4"/>
      <c r="M61" s="4"/>
      <c r="N61" s="4"/>
      <c r="O61" s="21"/>
      <c r="P61" s="17"/>
      <c r="Q61" s="18">
        <f>SUM(Q62)</f>
        <v>110400000</v>
      </c>
      <c r="R61" s="8"/>
      <c r="S61" s="50">
        <f t="shared" si="0"/>
        <v>0</v>
      </c>
    </row>
    <row r="62" spans="1:21" ht="51.75" customHeight="1">
      <c r="A62" s="23">
        <f>IF(E62="","",SUBTOTAL(3,$E$6:E62))</f>
        <v>41</v>
      </c>
      <c r="B62" s="24">
        <v>147</v>
      </c>
      <c r="C62" s="25" t="s">
        <v>333</v>
      </c>
      <c r="D62" s="25" t="s">
        <v>334</v>
      </c>
      <c r="E62" s="24" t="s">
        <v>335</v>
      </c>
      <c r="F62" s="24" t="s">
        <v>57</v>
      </c>
      <c r="G62" s="24" t="s">
        <v>39</v>
      </c>
      <c r="H62" s="24" t="s">
        <v>232</v>
      </c>
      <c r="I62" s="24" t="s">
        <v>104</v>
      </c>
      <c r="J62" s="24" t="s">
        <v>59</v>
      </c>
      <c r="K62" s="24" t="s">
        <v>336</v>
      </c>
      <c r="L62" s="24" t="s">
        <v>337</v>
      </c>
      <c r="M62" s="24" t="s">
        <v>338</v>
      </c>
      <c r="N62" s="24" t="s">
        <v>45</v>
      </c>
      <c r="O62" s="26">
        <v>12000</v>
      </c>
      <c r="P62" s="31">
        <v>9200</v>
      </c>
      <c r="Q62" s="28">
        <f t="shared" si="1"/>
        <v>110400000</v>
      </c>
      <c r="R62" s="29" t="s">
        <v>339</v>
      </c>
      <c r="S62" s="50">
        <f t="shared" si="0"/>
        <v>12000</v>
      </c>
    </row>
    <row r="63" spans="1:21" s="9" customFormat="1" ht="19.5" customHeight="1">
      <c r="A63" s="6" t="s">
        <v>340</v>
      </c>
      <c r="B63" s="3"/>
      <c r="C63" s="6"/>
      <c r="D63" s="7"/>
      <c r="E63" s="4"/>
      <c r="F63" s="4"/>
      <c r="G63" s="4"/>
      <c r="H63" s="4"/>
      <c r="I63" s="4"/>
      <c r="J63" s="4"/>
      <c r="K63" s="4"/>
      <c r="L63" s="4"/>
      <c r="M63" s="4"/>
      <c r="N63" s="4"/>
      <c r="O63" s="21"/>
      <c r="P63" s="34"/>
      <c r="Q63" s="18">
        <f>SUM(Q64)</f>
        <v>43470000</v>
      </c>
      <c r="R63" s="8"/>
      <c r="S63" s="50">
        <f t="shared" si="0"/>
        <v>0</v>
      </c>
    </row>
    <row r="64" spans="1:21" ht="263.25" customHeight="1">
      <c r="A64" s="23">
        <f>IF(E64="","",SUBTOTAL(3,$E$6:E64))</f>
        <v>42</v>
      </c>
      <c r="B64" s="24">
        <v>49</v>
      </c>
      <c r="C64" s="25" t="s">
        <v>341</v>
      </c>
      <c r="D64" s="25" t="s">
        <v>342</v>
      </c>
      <c r="E64" s="24" t="s">
        <v>343</v>
      </c>
      <c r="F64" s="24" t="s">
        <v>57</v>
      </c>
      <c r="G64" s="24" t="s">
        <v>344</v>
      </c>
      <c r="H64" s="24" t="s">
        <v>232</v>
      </c>
      <c r="I64" s="24" t="s">
        <v>104</v>
      </c>
      <c r="J64" s="24" t="s">
        <v>28</v>
      </c>
      <c r="K64" s="30">
        <v>800410036123</v>
      </c>
      <c r="L64" s="24" t="s">
        <v>345</v>
      </c>
      <c r="M64" s="24" t="s">
        <v>291</v>
      </c>
      <c r="N64" s="24" t="s">
        <v>45</v>
      </c>
      <c r="O64" s="26">
        <v>3000</v>
      </c>
      <c r="P64" s="31">
        <v>14490</v>
      </c>
      <c r="Q64" s="28">
        <f t="shared" si="1"/>
        <v>43470000</v>
      </c>
      <c r="R64" s="29" t="s">
        <v>346</v>
      </c>
      <c r="S64" s="50">
        <f t="shared" si="0"/>
        <v>3000</v>
      </c>
    </row>
    <row r="65" spans="1:21" s="9" customFormat="1" ht="24.9" customHeight="1">
      <c r="A65" s="6" t="s">
        <v>347</v>
      </c>
      <c r="B65" s="3"/>
      <c r="C65" s="36"/>
      <c r="D65" s="7"/>
      <c r="E65" s="4"/>
      <c r="F65" s="4"/>
      <c r="G65" s="4"/>
      <c r="H65" s="4"/>
      <c r="I65" s="4"/>
      <c r="J65" s="4"/>
      <c r="K65" s="4"/>
      <c r="L65" s="4"/>
      <c r="M65" s="4"/>
      <c r="N65" s="4"/>
      <c r="O65" s="21"/>
      <c r="P65" s="34"/>
      <c r="Q65" s="18">
        <f>SUM(Q66)</f>
        <v>271500000</v>
      </c>
      <c r="R65" s="8"/>
      <c r="S65" s="50">
        <f t="shared" si="0"/>
        <v>0</v>
      </c>
    </row>
    <row r="66" spans="1:21" s="16" customFormat="1" ht="30" customHeight="1">
      <c r="A66" s="10">
        <f>IF(E66="","",SUBTOTAL(3,$E$6:E66))</f>
        <v>43</v>
      </c>
      <c r="B66" s="11">
        <v>71</v>
      </c>
      <c r="C66" s="12" t="s">
        <v>348</v>
      </c>
      <c r="D66" s="12" t="s">
        <v>349</v>
      </c>
      <c r="E66" s="11" t="s">
        <v>350</v>
      </c>
      <c r="F66" s="11" t="s">
        <v>50</v>
      </c>
      <c r="G66" s="11" t="s">
        <v>39</v>
      </c>
      <c r="H66" s="11" t="s">
        <v>351</v>
      </c>
      <c r="I66" s="11" t="s">
        <v>78</v>
      </c>
      <c r="J66" s="11" t="s">
        <v>59</v>
      </c>
      <c r="K66" s="22">
        <v>890110123124</v>
      </c>
      <c r="L66" s="11" t="s">
        <v>352</v>
      </c>
      <c r="M66" s="11" t="s">
        <v>142</v>
      </c>
      <c r="N66" s="11" t="s">
        <v>45</v>
      </c>
      <c r="O66" s="19">
        <v>30000</v>
      </c>
      <c r="P66" s="19">
        <v>9050</v>
      </c>
      <c r="Q66" s="14">
        <f t="shared" si="1"/>
        <v>271500000</v>
      </c>
      <c r="R66" s="15" t="s">
        <v>353</v>
      </c>
      <c r="S66" s="50">
        <f t="shared" si="0"/>
        <v>29850</v>
      </c>
      <c r="U66" s="16">
        <v>150</v>
      </c>
    </row>
    <row r="67" spans="1:21" s="9" customFormat="1" ht="24.9" customHeight="1">
      <c r="A67" s="6" t="s">
        <v>354</v>
      </c>
      <c r="B67" s="3"/>
      <c r="C67" s="6"/>
      <c r="D67" s="7"/>
      <c r="E67" s="4"/>
      <c r="F67" s="4"/>
      <c r="G67" s="4"/>
      <c r="H67" s="4"/>
      <c r="I67" s="4"/>
      <c r="J67" s="4"/>
      <c r="K67" s="4"/>
      <c r="L67" s="4"/>
      <c r="M67" s="4"/>
      <c r="N67" s="4"/>
      <c r="O67" s="21"/>
      <c r="P67" s="21"/>
      <c r="Q67" s="18">
        <f>SUM(Q68:Q69)</f>
        <v>515000000</v>
      </c>
      <c r="R67" s="8"/>
      <c r="S67" s="50">
        <f t="shared" si="0"/>
        <v>0</v>
      </c>
    </row>
    <row r="68" spans="1:21" ht="77.25" customHeight="1">
      <c r="A68" s="23">
        <f>IF(E68="","",SUBTOTAL(3,$E$6:E68))</f>
        <v>44</v>
      </c>
      <c r="B68" s="24">
        <v>100</v>
      </c>
      <c r="C68" s="25" t="s">
        <v>110</v>
      </c>
      <c r="D68" s="25" t="s">
        <v>355</v>
      </c>
      <c r="E68" s="24" t="s">
        <v>356</v>
      </c>
      <c r="F68" s="24" t="s">
        <v>357</v>
      </c>
      <c r="G68" s="24" t="s">
        <v>358</v>
      </c>
      <c r="H68" s="24" t="s">
        <v>359</v>
      </c>
      <c r="I68" s="24" t="s">
        <v>104</v>
      </c>
      <c r="J68" s="24" t="s">
        <v>28</v>
      </c>
      <c r="K68" s="30">
        <v>400110069923</v>
      </c>
      <c r="L68" s="24" t="s">
        <v>360</v>
      </c>
      <c r="M68" s="24" t="s">
        <v>361</v>
      </c>
      <c r="N68" s="24" t="s">
        <v>91</v>
      </c>
      <c r="O68" s="26">
        <v>3000</v>
      </c>
      <c r="P68" s="27">
        <v>125000</v>
      </c>
      <c r="Q68" s="28">
        <f t="shared" si="1"/>
        <v>375000000</v>
      </c>
      <c r="R68" s="29" t="s">
        <v>362</v>
      </c>
      <c r="S68" s="50">
        <f t="shared" si="0"/>
        <v>3000</v>
      </c>
    </row>
    <row r="69" spans="1:21" ht="42" customHeight="1">
      <c r="A69" s="23">
        <f>IF(E69="","",SUBTOTAL(3,$E$6:E69))</f>
        <v>45</v>
      </c>
      <c r="B69" s="24">
        <v>190</v>
      </c>
      <c r="C69" s="25" t="s">
        <v>363</v>
      </c>
      <c r="D69" s="25" t="s">
        <v>364</v>
      </c>
      <c r="E69" s="24" t="s">
        <v>365</v>
      </c>
      <c r="F69" s="24" t="s">
        <v>224</v>
      </c>
      <c r="G69" s="24" t="s">
        <v>39</v>
      </c>
      <c r="H69" s="24" t="s">
        <v>366</v>
      </c>
      <c r="I69" s="24" t="s">
        <v>104</v>
      </c>
      <c r="J69" s="24" t="s">
        <v>59</v>
      </c>
      <c r="K69" s="30">
        <v>754110191523</v>
      </c>
      <c r="L69" s="24" t="s">
        <v>367</v>
      </c>
      <c r="M69" s="24" t="s">
        <v>368</v>
      </c>
      <c r="N69" s="24" t="s">
        <v>369</v>
      </c>
      <c r="O69" s="26">
        <v>5000</v>
      </c>
      <c r="P69" s="27">
        <v>28000</v>
      </c>
      <c r="Q69" s="28">
        <f t="shared" si="1"/>
        <v>140000000</v>
      </c>
      <c r="R69" s="29" t="s">
        <v>370</v>
      </c>
      <c r="S69" s="50">
        <f t="shared" si="0"/>
        <v>5000</v>
      </c>
    </row>
    <row r="70" spans="1:21" s="9" customFormat="1" ht="24.9" customHeight="1">
      <c r="A70" s="6" t="s">
        <v>371</v>
      </c>
      <c r="B70" s="3"/>
      <c r="C70" s="6"/>
      <c r="D70" s="7"/>
      <c r="E70" s="4"/>
      <c r="F70" s="4"/>
      <c r="G70" s="4"/>
      <c r="H70" s="4"/>
      <c r="I70" s="4"/>
      <c r="J70" s="4"/>
      <c r="K70" s="4"/>
      <c r="L70" s="4"/>
      <c r="M70" s="4"/>
      <c r="N70" s="4"/>
      <c r="O70" s="21"/>
      <c r="P70" s="17"/>
      <c r="Q70" s="18">
        <f>SUM(Q71:Q72)</f>
        <v>329500000</v>
      </c>
      <c r="R70" s="8"/>
      <c r="S70" s="50">
        <f t="shared" si="0"/>
        <v>0</v>
      </c>
    </row>
    <row r="71" spans="1:21" ht="39.6" customHeight="1">
      <c r="A71" s="23">
        <f>IF(E71="","",SUBTOTAL(3,$E$6:E71))</f>
        <v>46</v>
      </c>
      <c r="B71" s="24">
        <v>115</v>
      </c>
      <c r="C71" s="25" t="s">
        <v>167</v>
      </c>
      <c r="D71" s="25" t="s">
        <v>372</v>
      </c>
      <c r="E71" s="24" t="s">
        <v>373</v>
      </c>
      <c r="F71" s="24" t="s">
        <v>374</v>
      </c>
      <c r="G71" s="24" t="s">
        <v>375</v>
      </c>
      <c r="H71" s="24" t="s">
        <v>376</v>
      </c>
      <c r="I71" s="24" t="s">
        <v>104</v>
      </c>
      <c r="J71" s="24" t="s">
        <v>28</v>
      </c>
      <c r="K71" s="24" t="s">
        <v>377</v>
      </c>
      <c r="L71" s="24" t="s">
        <v>378</v>
      </c>
      <c r="M71" s="24" t="s">
        <v>379</v>
      </c>
      <c r="N71" s="24" t="s">
        <v>107</v>
      </c>
      <c r="O71" s="24">
        <v>500</v>
      </c>
      <c r="P71" s="31">
        <v>59000</v>
      </c>
      <c r="Q71" s="28">
        <f t="shared" ref="Q71:Q131" si="2">P71*O71</f>
        <v>29500000</v>
      </c>
      <c r="R71" s="24" t="s">
        <v>380</v>
      </c>
      <c r="S71" s="50">
        <f t="shared" ref="S71:S134" si="3">O71-T71-U71-V71-W71-X71-Y71-Z71-AA71-AB71-AC71-AD71-AE71</f>
        <v>500</v>
      </c>
    </row>
    <row r="72" spans="1:21" ht="48.6" customHeight="1">
      <c r="A72" s="23">
        <f>IF(E72="","",SUBTOTAL(3,$E$6:E72))</f>
        <v>47</v>
      </c>
      <c r="B72" s="24">
        <v>156</v>
      </c>
      <c r="C72" s="25" t="s">
        <v>381</v>
      </c>
      <c r="D72" s="25" t="s">
        <v>382</v>
      </c>
      <c r="E72" s="24" t="s">
        <v>181</v>
      </c>
      <c r="F72" s="24" t="s">
        <v>383</v>
      </c>
      <c r="G72" s="24" t="s">
        <v>39</v>
      </c>
      <c r="H72" s="24" t="s">
        <v>384</v>
      </c>
      <c r="I72" s="24" t="s">
        <v>78</v>
      </c>
      <c r="J72" s="24" t="s">
        <v>28</v>
      </c>
      <c r="K72" s="24" t="s">
        <v>385</v>
      </c>
      <c r="L72" s="24" t="s">
        <v>386</v>
      </c>
      <c r="M72" s="24" t="s">
        <v>387</v>
      </c>
      <c r="N72" s="24" t="s">
        <v>71</v>
      </c>
      <c r="O72" s="26">
        <v>7500</v>
      </c>
      <c r="P72" s="31">
        <v>40000</v>
      </c>
      <c r="Q72" s="28">
        <f t="shared" si="2"/>
        <v>300000000</v>
      </c>
      <c r="R72" s="24" t="s">
        <v>388</v>
      </c>
      <c r="S72" s="50">
        <f t="shared" si="3"/>
        <v>7500</v>
      </c>
    </row>
    <row r="73" spans="1:21" s="36" customFormat="1" ht="24.9" customHeight="1">
      <c r="A73" s="6" t="s">
        <v>389</v>
      </c>
      <c r="B73" s="3"/>
      <c r="C73" s="6"/>
      <c r="D73" s="7"/>
      <c r="E73" s="4"/>
      <c r="F73" s="4"/>
      <c r="G73" s="4"/>
      <c r="H73" s="4"/>
      <c r="I73" s="4"/>
      <c r="J73" s="4"/>
      <c r="K73" s="4"/>
      <c r="L73" s="4"/>
      <c r="M73" s="4"/>
      <c r="N73" s="4"/>
      <c r="O73" s="21"/>
      <c r="P73" s="34"/>
      <c r="Q73" s="18">
        <f>SUM(Q74)</f>
        <v>12000000</v>
      </c>
      <c r="R73" s="8"/>
      <c r="S73" s="50">
        <f t="shared" si="3"/>
        <v>0</v>
      </c>
    </row>
    <row r="74" spans="1:21" ht="28.5" customHeight="1">
      <c r="A74" s="23">
        <f>IF(E74="","",SUBTOTAL(3,$E$6:E74))</f>
        <v>48</v>
      </c>
      <c r="B74" s="24">
        <v>200</v>
      </c>
      <c r="C74" s="25" t="s">
        <v>390</v>
      </c>
      <c r="D74" s="25" t="s">
        <v>391</v>
      </c>
      <c r="E74" s="24" t="s">
        <v>350</v>
      </c>
      <c r="F74" s="24" t="s">
        <v>224</v>
      </c>
      <c r="G74" s="24" t="s">
        <v>39</v>
      </c>
      <c r="H74" s="24" t="s">
        <v>232</v>
      </c>
      <c r="I74" s="24" t="s">
        <v>104</v>
      </c>
      <c r="J74" s="24" t="s">
        <v>28</v>
      </c>
      <c r="K74" s="24" t="s">
        <v>392</v>
      </c>
      <c r="L74" s="24" t="s">
        <v>393</v>
      </c>
      <c r="M74" s="24" t="s">
        <v>394</v>
      </c>
      <c r="N74" s="24" t="s">
        <v>45</v>
      </c>
      <c r="O74" s="26">
        <v>3000</v>
      </c>
      <c r="P74" s="27">
        <v>4000</v>
      </c>
      <c r="Q74" s="28">
        <f t="shared" si="2"/>
        <v>12000000</v>
      </c>
      <c r="R74" s="24" t="s">
        <v>395</v>
      </c>
      <c r="S74" s="50">
        <f t="shared" si="3"/>
        <v>3000</v>
      </c>
    </row>
    <row r="75" spans="1:21" s="36" customFormat="1" ht="24.9" customHeight="1">
      <c r="A75" s="6" t="s">
        <v>396</v>
      </c>
      <c r="B75" s="3"/>
      <c r="C75" s="6"/>
      <c r="D75" s="7"/>
      <c r="E75" s="4"/>
      <c r="F75" s="4"/>
      <c r="G75" s="4"/>
      <c r="H75" s="4"/>
      <c r="I75" s="4"/>
      <c r="J75" s="4"/>
      <c r="K75" s="4"/>
      <c r="L75" s="4"/>
      <c r="M75" s="4"/>
      <c r="N75" s="4"/>
      <c r="O75" s="21"/>
      <c r="P75" s="17"/>
      <c r="Q75" s="18">
        <f>SUM(Q76:Q77)</f>
        <v>94000000</v>
      </c>
      <c r="R75" s="8"/>
      <c r="S75" s="50">
        <f t="shared" si="3"/>
        <v>0</v>
      </c>
    </row>
    <row r="76" spans="1:21" ht="27.75" customHeight="1">
      <c r="A76" s="23">
        <f>IF(E76="","",SUBTOTAL(3,$E$6:E76))</f>
        <v>49</v>
      </c>
      <c r="B76" s="24">
        <v>104</v>
      </c>
      <c r="C76" s="25" t="s">
        <v>397</v>
      </c>
      <c r="D76" s="25" t="s">
        <v>398</v>
      </c>
      <c r="E76" s="24" t="s">
        <v>49</v>
      </c>
      <c r="F76" s="24" t="s">
        <v>399</v>
      </c>
      <c r="G76" s="24" t="s">
        <v>87</v>
      </c>
      <c r="H76" s="24" t="s">
        <v>400</v>
      </c>
      <c r="I76" s="24" t="s">
        <v>27</v>
      </c>
      <c r="J76" s="24" t="s">
        <v>28</v>
      </c>
      <c r="K76" s="30" t="s">
        <v>401</v>
      </c>
      <c r="L76" s="24" t="s">
        <v>1</v>
      </c>
      <c r="M76" s="24" t="s">
        <v>31</v>
      </c>
      <c r="N76" s="24" t="s">
        <v>32</v>
      </c>
      <c r="O76" s="26">
        <v>1000</v>
      </c>
      <c r="P76" s="31">
        <v>58000</v>
      </c>
      <c r="Q76" s="28">
        <f t="shared" si="2"/>
        <v>58000000</v>
      </c>
      <c r="R76" s="29" t="s">
        <v>402</v>
      </c>
      <c r="S76" s="50">
        <f t="shared" si="3"/>
        <v>1000</v>
      </c>
    </row>
    <row r="77" spans="1:21" ht="78" customHeight="1">
      <c r="A77" s="23">
        <f>IF(E77="","",SUBTOTAL(3,$E$6:E77))</f>
        <v>50</v>
      </c>
      <c r="B77" s="24">
        <v>173</v>
      </c>
      <c r="C77" s="25" t="s">
        <v>403</v>
      </c>
      <c r="D77" s="25" t="s">
        <v>404</v>
      </c>
      <c r="E77" s="24" t="s">
        <v>405</v>
      </c>
      <c r="F77" s="24" t="s">
        <v>224</v>
      </c>
      <c r="G77" s="24" t="s">
        <v>39</v>
      </c>
      <c r="H77" s="24" t="s">
        <v>406</v>
      </c>
      <c r="I77" s="24" t="s">
        <v>139</v>
      </c>
      <c r="J77" s="24" t="s">
        <v>28</v>
      </c>
      <c r="K77" s="30">
        <v>893110747424</v>
      </c>
      <c r="L77" s="24" t="s">
        <v>1</v>
      </c>
      <c r="M77" s="24" t="s">
        <v>31</v>
      </c>
      <c r="N77" s="24" t="s">
        <v>45</v>
      </c>
      <c r="O77" s="26">
        <v>3600</v>
      </c>
      <c r="P77" s="31">
        <v>10000</v>
      </c>
      <c r="Q77" s="28">
        <f t="shared" si="2"/>
        <v>36000000</v>
      </c>
      <c r="R77" s="29" t="s">
        <v>407</v>
      </c>
      <c r="S77" s="50">
        <f t="shared" si="3"/>
        <v>3600</v>
      </c>
    </row>
    <row r="78" spans="1:21" s="9" customFormat="1" ht="24.9" customHeight="1">
      <c r="A78" s="6" t="s">
        <v>408</v>
      </c>
      <c r="B78" s="3"/>
      <c r="C78" s="6"/>
      <c r="D78" s="7"/>
      <c r="E78" s="4"/>
      <c r="F78" s="4"/>
      <c r="G78" s="4"/>
      <c r="H78" s="4"/>
      <c r="I78" s="4"/>
      <c r="J78" s="4"/>
      <c r="K78" s="4"/>
      <c r="L78" s="4"/>
      <c r="M78" s="4"/>
      <c r="N78" s="4"/>
      <c r="O78" s="21"/>
      <c r="P78" s="34"/>
      <c r="Q78" s="18">
        <f>SUM(Q79:Q80)</f>
        <v>288600000</v>
      </c>
      <c r="R78" s="8"/>
      <c r="S78" s="50">
        <f t="shared" si="3"/>
        <v>0</v>
      </c>
    </row>
    <row r="79" spans="1:21" s="16" customFormat="1" ht="63" customHeight="1">
      <c r="A79" s="10">
        <f>IF(E79="","",SUBTOTAL(3,$E$6:E79))</f>
        <v>51</v>
      </c>
      <c r="B79" s="11">
        <v>28</v>
      </c>
      <c r="C79" s="12" t="s">
        <v>409</v>
      </c>
      <c r="D79" s="12" t="s">
        <v>410</v>
      </c>
      <c r="E79" s="11" t="s">
        <v>411</v>
      </c>
      <c r="F79" s="11" t="s">
        <v>224</v>
      </c>
      <c r="G79" s="11" t="s">
        <v>39</v>
      </c>
      <c r="H79" s="11" t="s">
        <v>412</v>
      </c>
      <c r="I79" s="11" t="s">
        <v>27</v>
      </c>
      <c r="J79" s="11" t="s">
        <v>28</v>
      </c>
      <c r="K79" s="11" t="s">
        <v>413</v>
      </c>
      <c r="L79" s="11" t="s">
        <v>414</v>
      </c>
      <c r="M79" s="11" t="s">
        <v>31</v>
      </c>
      <c r="N79" s="11" t="s">
        <v>45</v>
      </c>
      <c r="O79" s="19">
        <v>6000</v>
      </c>
      <c r="P79" s="13">
        <v>12450</v>
      </c>
      <c r="Q79" s="14">
        <f t="shared" si="2"/>
        <v>74700000</v>
      </c>
      <c r="R79" s="11" t="s">
        <v>415</v>
      </c>
      <c r="S79" s="50">
        <f t="shared" si="3"/>
        <v>5580</v>
      </c>
      <c r="U79" s="16">
        <v>420</v>
      </c>
    </row>
    <row r="80" spans="1:21" s="16" customFormat="1" ht="37.5" customHeight="1">
      <c r="A80" s="10">
        <f>IF(E80="","",SUBTOTAL(3,$E$6:E80))</f>
        <v>52</v>
      </c>
      <c r="B80" s="11">
        <v>47</v>
      </c>
      <c r="C80" s="12" t="s">
        <v>416</v>
      </c>
      <c r="D80" s="12" t="s">
        <v>417</v>
      </c>
      <c r="E80" s="11" t="s">
        <v>49</v>
      </c>
      <c r="F80" s="11" t="s">
        <v>224</v>
      </c>
      <c r="G80" s="11" t="s">
        <v>39</v>
      </c>
      <c r="H80" s="11" t="s">
        <v>418</v>
      </c>
      <c r="I80" s="11" t="s">
        <v>27</v>
      </c>
      <c r="J80" s="11" t="s">
        <v>59</v>
      </c>
      <c r="K80" s="22">
        <v>893110148923</v>
      </c>
      <c r="L80" s="11" t="s">
        <v>419</v>
      </c>
      <c r="M80" s="11" t="s">
        <v>31</v>
      </c>
      <c r="N80" s="11" t="s">
        <v>45</v>
      </c>
      <c r="O80" s="19">
        <v>10000</v>
      </c>
      <c r="P80" s="13">
        <v>21390</v>
      </c>
      <c r="Q80" s="14">
        <f t="shared" si="2"/>
        <v>213900000</v>
      </c>
      <c r="R80" s="11" t="s">
        <v>420</v>
      </c>
      <c r="S80" s="50">
        <f t="shared" si="3"/>
        <v>9800</v>
      </c>
      <c r="U80" s="16">
        <v>200</v>
      </c>
    </row>
    <row r="81" spans="1:22" s="9" customFormat="1" ht="24.9" customHeight="1">
      <c r="A81" s="6" t="s">
        <v>421</v>
      </c>
      <c r="B81" s="3"/>
      <c r="C81" s="36"/>
      <c r="D81" s="7"/>
      <c r="E81" s="4"/>
      <c r="F81" s="4"/>
      <c r="G81" s="4"/>
      <c r="H81" s="4"/>
      <c r="I81" s="4"/>
      <c r="J81" s="4"/>
      <c r="K81" s="4"/>
      <c r="L81" s="4"/>
      <c r="M81" s="4"/>
      <c r="N81" s="4"/>
      <c r="O81" s="21"/>
      <c r="P81" s="17"/>
      <c r="Q81" s="18">
        <f>SUM(Q82)</f>
        <v>17270400</v>
      </c>
      <c r="R81" s="8"/>
      <c r="S81" s="50">
        <f t="shared" si="3"/>
        <v>0</v>
      </c>
    </row>
    <row r="82" spans="1:22" s="16" customFormat="1" ht="40.200000000000003" customHeight="1">
      <c r="A82" s="10">
        <f>IF(E82="","",SUBTOTAL(3,$E$6:E82))</f>
        <v>53</v>
      </c>
      <c r="B82" s="11">
        <v>106</v>
      </c>
      <c r="C82" s="12" t="s">
        <v>422</v>
      </c>
      <c r="D82" s="12" t="s">
        <v>423</v>
      </c>
      <c r="E82" s="11" t="s">
        <v>424</v>
      </c>
      <c r="F82" s="11" t="s">
        <v>425</v>
      </c>
      <c r="G82" s="11" t="s">
        <v>87</v>
      </c>
      <c r="H82" s="11" t="s">
        <v>426</v>
      </c>
      <c r="I82" s="11" t="s">
        <v>104</v>
      </c>
      <c r="J82" s="11" t="s">
        <v>226</v>
      </c>
      <c r="K82" s="22">
        <v>520110195700</v>
      </c>
      <c r="L82" s="11" t="s">
        <v>427</v>
      </c>
      <c r="M82" s="11" t="s">
        <v>219</v>
      </c>
      <c r="N82" s="11" t="s">
        <v>91</v>
      </c>
      <c r="O82" s="11">
        <v>800</v>
      </c>
      <c r="P82" s="13">
        <v>21588</v>
      </c>
      <c r="Q82" s="14">
        <f t="shared" si="2"/>
        <v>17270400</v>
      </c>
      <c r="R82" s="15" t="s">
        <v>428</v>
      </c>
      <c r="S82" s="50">
        <f t="shared" si="3"/>
        <v>775</v>
      </c>
      <c r="U82" s="16">
        <v>25</v>
      </c>
    </row>
    <row r="83" spans="1:22" s="9" customFormat="1" ht="24.9" customHeight="1">
      <c r="A83" s="6" t="s">
        <v>429</v>
      </c>
      <c r="B83" s="3"/>
      <c r="C83" s="36"/>
      <c r="D83" s="7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17"/>
      <c r="Q83" s="18">
        <f>SUM(Q84)</f>
        <v>81000000</v>
      </c>
      <c r="R83" s="8"/>
      <c r="S83" s="50">
        <f t="shared" si="3"/>
        <v>0</v>
      </c>
    </row>
    <row r="84" spans="1:22" ht="40.5" customHeight="1">
      <c r="A84" s="23">
        <f>IF(E84="","",SUBTOTAL(3,$E$6:E84))</f>
        <v>54</v>
      </c>
      <c r="B84" s="24">
        <v>11</v>
      </c>
      <c r="C84" s="25" t="s">
        <v>249</v>
      </c>
      <c r="D84" s="25" t="s">
        <v>430</v>
      </c>
      <c r="E84" s="24" t="s">
        <v>431</v>
      </c>
      <c r="F84" s="24" t="s">
        <v>432</v>
      </c>
      <c r="G84" s="24" t="s">
        <v>358</v>
      </c>
      <c r="H84" s="24" t="s">
        <v>433</v>
      </c>
      <c r="I84" s="24" t="s">
        <v>78</v>
      </c>
      <c r="J84" s="24" t="s">
        <v>59</v>
      </c>
      <c r="K84" s="24" t="s">
        <v>434</v>
      </c>
      <c r="L84" s="24" t="s">
        <v>435</v>
      </c>
      <c r="M84" s="24" t="s">
        <v>81</v>
      </c>
      <c r="N84" s="24" t="s">
        <v>256</v>
      </c>
      <c r="O84" s="24">
        <v>100</v>
      </c>
      <c r="P84" s="27">
        <v>810000</v>
      </c>
      <c r="Q84" s="28">
        <f t="shared" si="2"/>
        <v>81000000</v>
      </c>
      <c r="R84" s="29" t="s">
        <v>436</v>
      </c>
      <c r="S84" s="50">
        <f t="shared" si="3"/>
        <v>100</v>
      </c>
    </row>
    <row r="85" spans="1:22" s="9" customFormat="1" ht="24.9" customHeight="1">
      <c r="A85" s="6" t="s">
        <v>437</v>
      </c>
      <c r="B85" s="3"/>
      <c r="C85" s="36"/>
      <c r="D85" s="7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17"/>
      <c r="Q85" s="18">
        <f>SUM(Q86)</f>
        <v>62000000</v>
      </c>
      <c r="R85" s="8"/>
      <c r="S85" s="50">
        <f t="shared" si="3"/>
        <v>0</v>
      </c>
    </row>
    <row r="86" spans="1:22" s="16" customFormat="1" ht="34.5" customHeight="1">
      <c r="A86" s="10">
        <f>IF(E86="","",SUBTOTAL(3,$E$6:E86))</f>
        <v>55</v>
      </c>
      <c r="B86" s="11">
        <v>70</v>
      </c>
      <c r="C86" s="12" t="s">
        <v>438</v>
      </c>
      <c r="D86" s="12" t="s">
        <v>439</v>
      </c>
      <c r="E86" s="11" t="s">
        <v>350</v>
      </c>
      <c r="F86" s="11" t="s">
        <v>76</v>
      </c>
      <c r="G86" s="11" t="s">
        <v>39</v>
      </c>
      <c r="H86" s="11" t="s">
        <v>40</v>
      </c>
      <c r="I86" s="11" t="s">
        <v>41</v>
      </c>
      <c r="J86" s="11" t="s">
        <v>28</v>
      </c>
      <c r="K86" s="11" t="s">
        <v>440</v>
      </c>
      <c r="L86" s="11" t="s">
        <v>441</v>
      </c>
      <c r="M86" s="11" t="s">
        <v>31</v>
      </c>
      <c r="N86" s="11" t="s">
        <v>45</v>
      </c>
      <c r="O86" s="19">
        <v>10000</v>
      </c>
      <c r="P86" s="45">
        <v>6200</v>
      </c>
      <c r="Q86" s="14">
        <f t="shared" si="2"/>
        <v>62000000</v>
      </c>
      <c r="R86" s="15" t="s">
        <v>442</v>
      </c>
      <c r="S86" s="50">
        <f t="shared" si="3"/>
        <v>9440</v>
      </c>
      <c r="V86" s="16">
        <v>560</v>
      </c>
    </row>
    <row r="87" spans="1:22" s="9" customFormat="1" ht="24.9" customHeight="1">
      <c r="A87" s="6" t="s">
        <v>443</v>
      </c>
      <c r="B87" s="3"/>
      <c r="C87" s="36"/>
      <c r="D87" s="7"/>
      <c r="E87" s="4"/>
      <c r="F87" s="4"/>
      <c r="G87" s="4"/>
      <c r="H87" s="4"/>
      <c r="I87" s="4"/>
      <c r="J87" s="4"/>
      <c r="K87" s="4"/>
      <c r="L87" s="4"/>
      <c r="M87" s="4"/>
      <c r="N87" s="4"/>
      <c r="O87" s="21"/>
      <c r="P87" s="34"/>
      <c r="Q87" s="18">
        <f>SUM(Q88)</f>
        <v>22500000</v>
      </c>
      <c r="R87" s="8"/>
      <c r="S87" s="50">
        <f t="shared" si="3"/>
        <v>0</v>
      </c>
    </row>
    <row r="88" spans="1:22" s="16" customFormat="1" ht="41.25" customHeight="1">
      <c r="A88" s="10">
        <f>IF(E88="","",SUBTOTAL(3,$E$6:E88))</f>
        <v>56</v>
      </c>
      <c r="B88" s="11">
        <v>131</v>
      </c>
      <c r="C88" s="12" t="s">
        <v>444</v>
      </c>
      <c r="D88" s="12" t="s">
        <v>445</v>
      </c>
      <c r="E88" s="11" t="s">
        <v>446</v>
      </c>
      <c r="F88" s="11" t="s">
        <v>447</v>
      </c>
      <c r="G88" s="11" t="s">
        <v>39</v>
      </c>
      <c r="H88" s="11" t="s">
        <v>448</v>
      </c>
      <c r="I88" s="11" t="s">
        <v>27</v>
      </c>
      <c r="J88" s="11" t="s">
        <v>28</v>
      </c>
      <c r="K88" s="11" t="s">
        <v>449</v>
      </c>
      <c r="L88" s="11" t="s">
        <v>450</v>
      </c>
      <c r="M88" s="11" t="s">
        <v>31</v>
      </c>
      <c r="N88" s="11" t="s">
        <v>71</v>
      </c>
      <c r="O88" s="19">
        <v>3000</v>
      </c>
      <c r="P88" s="13">
        <v>7500</v>
      </c>
      <c r="Q88" s="14">
        <f t="shared" si="2"/>
        <v>22500000</v>
      </c>
      <c r="R88" s="15" t="s">
        <v>451</v>
      </c>
      <c r="S88" s="50">
        <f t="shared" si="3"/>
        <v>2400</v>
      </c>
      <c r="U88" s="16">
        <v>600</v>
      </c>
    </row>
    <row r="89" spans="1:22" s="9" customFormat="1" ht="24.9" customHeight="1">
      <c r="A89" s="6" t="s">
        <v>452</v>
      </c>
      <c r="B89" s="3"/>
      <c r="C89" s="36"/>
      <c r="D89" s="7"/>
      <c r="E89" s="4"/>
      <c r="F89" s="4"/>
      <c r="G89" s="4"/>
      <c r="H89" s="4"/>
      <c r="I89" s="4"/>
      <c r="J89" s="4"/>
      <c r="K89" s="4"/>
      <c r="L89" s="4"/>
      <c r="M89" s="4"/>
      <c r="N89" s="4"/>
      <c r="O89" s="21"/>
      <c r="P89" s="17"/>
      <c r="Q89" s="18">
        <f>SUM(Q90:Q91)</f>
        <v>86000000</v>
      </c>
      <c r="R89" s="8"/>
      <c r="S89" s="50">
        <f t="shared" si="3"/>
        <v>0</v>
      </c>
    </row>
    <row r="90" spans="1:22" ht="39" customHeight="1">
      <c r="A90" s="23">
        <f>IF(E90="","",SUBTOTAL(3,$E$6:E90))</f>
        <v>57</v>
      </c>
      <c r="B90" s="24">
        <v>30</v>
      </c>
      <c r="C90" s="25" t="s">
        <v>453</v>
      </c>
      <c r="D90" s="25" t="s">
        <v>454</v>
      </c>
      <c r="E90" s="24" t="s">
        <v>455</v>
      </c>
      <c r="F90" s="24" t="s">
        <v>156</v>
      </c>
      <c r="G90" s="24" t="s">
        <v>39</v>
      </c>
      <c r="H90" s="24" t="s">
        <v>456</v>
      </c>
      <c r="I90" s="24" t="s">
        <v>27</v>
      </c>
      <c r="J90" s="24" t="s">
        <v>28</v>
      </c>
      <c r="K90" s="24" t="s">
        <v>457</v>
      </c>
      <c r="L90" s="24" t="s">
        <v>458</v>
      </c>
      <c r="M90" s="24" t="s">
        <v>31</v>
      </c>
      <c r="N90" s="24" t="s">
        <v>91</v>
      </c>
      <c r="O90" s="26">
        <v>6000</v>
      </c>
      <c r="P90" s="27">
        <v>3500</v>
      </c>
      <c r="Q90" s="28">
        <f t="shared" si="2"/>
        <v>21000000</v>
      </c>
      <c r="R90" s="24" t="s">
        <v>459</v>
      </c>
      <c r="S90" s="50">
        <f t="shared" si="3"/>
        <v>6000</v>
      </c>
    </row>
    <row r="91" spans="1:22" s="16" customFormat="1" ht="54" customHeight="1">
      <c r="A91" s="10">
        <f>IF(E91="","",SUBTOTAL(3,$E$6:E91))</f>
        <v>58</v>
      </c>
      <c r="B91" s="11">
        <v>84</v>
      </c>
      <c r="C91" s="12" t="s">
        <v>460</v>
      </c>
      <c r="D91" s="12" t="s">
        <v>461</v>
      </c>
      <c r="E91" s="11" t="s">
        <v>462</v>
      </c>
      <c r="F91" s="11" t="s">
        <v>296</v>
      </c>
      <c r="G91" s="11" t="s">
        <v>87</v>
      </c>
      <c r="H91" s="11" t="s">
        <v>463</v>
      </c>
      <c r="I91" s="11" t="s">
        <v>27</v>
      </c>
      <c r="J91" s="11" t="s">
        <v>59</v>
      </c>
      <c r="K91" s="22">
        <v>893110209424</v>
      </c>
      <c r="L91" s="11" t="s">
        <v>464</v>
      </c>
      <c r="M91" s="11" t="s">
        <v>31</v>
      </c>
      <c r="N91" s="11" t="s">
        <v>32</v>
      </c>
      <c r="O91" s="11">
        <v>500</v>
      </c>
      <c r="P91" s="13">
        <v>130000</v>
      </c>
      <c r="Q91" s="14">
        <f t="shared" si="2"/>
        <v>65000000</v>
      </c>
      <c r="R91" s="11" t="s">
        <v>465</v>
      </c>
      <c r="S91" s="50">
        <f t="shared" si="3"/>
        <v>480</v>
      </c>
      <c r="U91" s="16">
        <v>20</v>
      </c>
    </row>
    <row r="92" spans="1:22" s="9" customFormat="1" ht="24.9" customHeight="1">
      <c r="A92" s="6" t="s">
        <v>466</v>
      </c>
      <c r="B92" s="3"/>
      <c r="C92" s="36"/>
      <c r="D92" s="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17"/>
      <c r="Q92" s="18">
        <f>SUM(Q93:Q94)</f>
        <v>158000000</v>
      </c>
      <c r="R92" s="8"/>
      <c r="S92" s="50">
        <f t="shared" si="3"/>
        <v>0</v>
      </c>
    </row>
    <row r="93" spans="1:22" s="16" customFormat="1" ht="50.25" customHeight="1">
      <c r="A93" s="10">
        <f>IF(E93="","",SUBTOTAL(3,$E$6:E93))</f>
        <v>59</v>
      </c>
      <c r="B93" s="11">
        <v>132</v>
      </c>
      <c r="C93" s="12" t="s">
        <v>467</v>
      </c>
      <c r="D93" s="12" t="s">
        <v>468</v>
      </c>
      <c r="E93" s="11" t="s">
        <v>37</v>
      </c>
      <c r="F93" s="11" t="s">
        <v>469</v>
      </c>
      <c r="G93" s="11" t="s">
        <v>470</v>
      </c>
      <c r="H93" s="11" t="s">
        <v>471</v>
      </c>
      <c r="I93" s="11" t="s">
        <v>139</v>
      </c>
      <c r="J93" s="11" t="s">
        <v>28</v>
      </c>
      <c r="K93" s="11" t="s">
        <v>472</v>
      </c>
      <c r="L93" s="11" t="s">
        <v>473</v>
      </c>
      <c r="M93" s="11" t="s">
        <v>474</v>
      </c>
      <c r="N93" s="11" t="s">
        <v>32</v>
      </c>
      <c r="O93" s="19">
        <v>1000</v>
      </c>
      <c r="P93" s="13">
        <v>115500</v>
      </c>
      <c r="Q93" s="14">
        <f t="shared" si="2"/>
        <v>115500000</v>
      </c>
      <c r="R93" s="15" t="s">
        <v>475</v>
      </c>
      <c r="S93" s="50">
        <f t="shared" si="3"/>
        <v>990</v>
      </c>
      <c r="U93" s="16">
        <v>10</v>
      </c>
    </row>
    <row r="94" spans="1:22" s="16" customFormat="1" ht="35.4" customHeight="1">
      <c r="A94" s="10">
        <f>IF(E94="","",SUBTOTAL(3,$E$6:E94))</f>
        <v>60</v>
      </c>
      <c r="B94" s="11">
        <v>133</v>
      </c>
      <c r="C94" s="12" t="s">
        <v>476</v>
      </c>
      <c r="D94" s="12" t="s">
        <v>468</v>
      </c>
      <c r="E94" s="11" t="s">
        <v>204</v>
      </c>
      <c r="F94" s="11" t="s">
        <v>283</v>
      </c>
      <c r="G94" s="11" t="s">
        <v>39</v>
      </c>
      <c r="H94" s="11" t="s">
        <v>477</v>
      </c>
      <c r="I94" s="11" t="s">
        <v>139</v>
      </c>
      <c r="J94" s="11" t="s">
        <v>59</v>
      </c>
      <c r="K94" s="11" t="s">
        <v>478</v>
      </c>
      <c r="L94" s="11" t="s">
        <v>473</v>
      </c>
      <c r="M94" s="11" t="s">
        <v>474</v>
      </c>
      <c r="N94" s="11" t="s">
        <v>45</v>
      </c>
      <c r="O94" s="19">
        <v>5000</v>
      </c>
      <c r="P94" s="13">
        <v>8500</v>
      </c>
      <c r="Q94" s="14">
        <f t="shared" si="2"/>
        <v>42500000</v>
      </c>
      <c r="R94" s="15" t="s">
        <v>475</v>
      </c>
      <c r="S94" s="50">
        <f t="shared" si="3"/>
        <v>4850</v>
      </c>
      <c r="U94" s="16">
        <v>150</v>
      </c>
    </row>
    <row r="95" spans="1:22" s="9" customFormat="1" ht="24.9" customHeight="1">
      <c r="A95" s="6" t="s">
        <v>479</v>
      </c>
      <c r="B95" s="3"/>
      <c r="C95" s="36"/>
      <c r="D95" s="7"/>
      <c r="E95" s="4"/>
      <c r="F95" s="4"/>
      <c r="G95" s="4"/>
      <c r="H95" s="4"/>
      <c r="I95" s="4"/>
      <c r="J95" s="4"/>
      <c r="K95" s="4"/>
      <c r="L95" s="4"/>
      <c r="M95" s="4"/>
      <c r="N95" s="4"/>
      <c r="O95" s="21"/>
      <c r="P95" s="17"/>
      <c r="Q95" s="18">
        <f>SUM(Q96:Q110)</f>
        <v>983137100</v>
      </c>
      <c r="R95" s="8"/>
      <c r="S95" s="50">
        <f t="shared" si="3"/>
        <v>0</v>
      </c>
    </row>
    <row r="96" spans="1:22" ht="33.75" customHeight="1">
      <c r="A96" s="23">
        <f>IF(E96="","",SUBTOTAL(3,$E$6:E96))</f>
        <v>61</v>
      </c>
      <c r="B96" s="24">
        <v>3</v>
      </c>
      <c r="C96" s="25" t="s">
        <v>480</v>
      </c>
      <c r="D96" s="25" t="s">
        <v>481</v>
      </c>
      <c r="E96" s="24" t="s">
        <v>49</v>
      </c>
      <c r="F96" s="24" t="s">
        <v>57</v>
      </c>
      <c r="G96" s="24" t="s">
        <v>39</v>
      </c>
      <c r="H96" s="24" t="s">
        <v>232</v>
      </c>
      <c r="I96" s="24" t="s">
        <v>104</v>
      </c>
      <c r="J96" s="24" t="s">
        <v>28</v>
      </c>
      <c r="K96" s="24" t="s">
        <v>482</v>
      </c>
      <c r="L96" s="24" t="s">
        <v>483</v>
      </c>
      <c r="M96" s="24" t="s">
        <v>484</v>
      </c>
      <c r="N96" s="24" t="s">
        <v>45</v>
      </c>
      <c r="O96" s="26">
        <v>10000</v>
      </c>
      <c r="P96" s="26">
        <v>4612</v>
      </c>
      <c r="Q96" s="28">
        <f t="shared" si="2"/>
        <v>46120000</v>
      </c>
      <c r="R96" s="29" t="s">
        <v>485</v>
      </c>
      <c r="S96" s="50">
        <f t="shared" si="3"/>
        <v>10000</v>
      </c>
    </row>
    <row r="97" spans="1:21" ht="32.25" customHeight="1">
      <c r="A97" s="23">
        <f>IF(E97="","",SUBTOTAL(3,$E$6:E97))</f>
        <v>62</v>
      </c>
      <c r="B97" s="24">
        <v>4</v>
      </c>
      <c r="C97" s="25" t="s">
        <v>480</v>
      </c>
      <c r="D97" s="25" t="s">
        <v>486</v>
      </c>
      <c r="E97" s="24" t="s">
        <v>487</v>
      </c>
      <c r="F97" s="24" t="s">
        <v>488</v>
      </c>
      <c r="G97" s="24" t="s">
        <v>87</v>
      </c>
      <c r="H97" s="24" t="s">
        <v>489</v>
      </c>
      <c r="I97" s="24" t="s">
        <v>104</v>
      </c>
      <c r="J97" s="24" t="s">
        <v>226</v>
      </c>
      <c r="K97" s="30">
        <v>300110436523</v>
      </c>
      <c r="L97" s="24" t="s">
        <v>490</v>
      </c>
      <c r="M97" s="24" t="s">
        <v>484</v>
      </c>
      <c r="N97" s="24" t="s">
        <v>91</v>
      </c>
      <c r="O97" s="26">
        <v>1000</v>
      </c>
      <c r="P97" s="27">
        <v>15600</v>
      </c>
      <c r="Q97" s="28">
        <f t="shared" si="2"/>
        <v>15600000</v>
      </c>
      <c r="R97" s="29" t="s">
        <v>485</v>
      </c>
      <c r="S97" s="50">
        <f t="shared" si="3"/>
        <v>1000</v>
      </c>
    </row>
    <row r="98" spans="1:21" ht="32.25" customHeight="1">
      <c r="A98" s="23">
        <f>IF(E98="","",SUBTOTAL(3,$E$6:E98))</f>
        <v>63</v>
      </c>
      <c r="B98" s="24">
        <v>17</v>
      </c>
      <c r="C98" s="25" t="s">
        <v>491</v>
      </c>
      <c r="D98" s="25" t="s">
        <v>492</v>
      </c>
      <c r="E98" s="24" t="s">
        <v>493</v>
      </c>
      <c r="F98" s="24" t="s">
        <v>252</v>
      </c>
      <c r="G98" s="24" t="s">
        <v>494</v>
      </c>
      <c r="H98" s="24" t="s">
        <v>103</v>
      </c>
      <c r="I98" s="24" t="s">
        <v>104</v>
      </c>
      <c r="J98" s="24" t="s">
        <v>28</v>
      </c>
      <c r="K98" s="24" t="s">
        <v>495</v>
      </c>
      <c r="L98" s="24" t="s">
        <v>496</v>
      </c>
      <c r="M98" s="24" t="s">
        <v>497</v>
      </c>
      <c r="N98" s="24" t="s">
        <v>107</v>
      </c>
      <c r="O98" s="24">
        <v>300</v>
      </c>
      <c r="P98" s="27">
        <v>1511108</v>
      </c>
      <c r="Q98" s="28">
        <f t="shared" si="2"/>
        <v>453332400</v>
      </c>
      <c r="R98" s="29" t="s">
        <v>498</v>
      </c>
      <c r="S98" s="50">
        <f t="shared" si="3"/>
        <v>300</v>
      </c>
    </row>
    <row r="99" spans="1:21" ht="48" customHeight="1">
      <c r="A99" s="23">
        <f>IF(E99="","",SUBTOTAL(3,$E$6:E99))</f>
        <v>64</v>
      </c>
      <c r="B99" s="24">
        <v>18</v>
      </c>
      <c r="C99" s="25" t="s">
        <v>499</v>
      </c>
      <c r="D99" s="25" t="s">
        <v>500</v>
      </c>
      <c r="E99" s="24" t="s">
        <v>501</v>
      </c>
      <c r="F99" s="24" t="s">
        <v>57</v>
      </c>
      <c r="G99" s="24" t="s">
        <v>39</v>
      </c>
      <c r="H99" s="24" t="s">
        <v>225</v>
      </c>
      <c r="I99" s="24" t="s">
        <v>104</v>
      </c>
      <c r="J99" s="24" t="s">
        <v>502</v>
      </c>
      <c r="K99" s="30">
        <v>840110031123</v>
      </c>
      <c r="L99" s="24" t="s">
        <v>503</v>
      </c>
      <c r="M99" s="24" t="s">
        <v>504</v>
      </c>
      <c r="N99" s="24" t="s">
        <v>45</v>
      </c>
      <c r="O99" s="26">
        <v>1600</v>
      </c>
      <c r="P99" s="27">
        <v>103820</v>
      </c>
      <c r="Q99" s="28">
        <f t="shared" si="2"/>
        <v>166112000</v>
      </c>
      <c r="R99" s="29" t="s">
        <v>505</v>
      </c>
      <c r="S99" s="50">
        <f t="shared" si="3"/>
        <v>1600</v>
      </c>
    </row>
    <row r="100" spans="1:21" ht="48" customHeight="1">
      <c r="A100" s="23">
        <f>IF(E100="","",SUBTOTAL(3,$E$6:E100))</f>
        <v>65</v>
      </c>
      <c r="B100" s="24">
        <v>19</v>
      </c>
      <c r="C100" s="25" t="s">
        <v>499</v>
      </c>
      <c r="D100" s="25" t="s">
        <v>506</v>
      </c>
      <c r="E100" s="24" t="s">
        <v>507</v>
      </c>
      <c r="F100" s="24" t="s">
        <v>57</v>
      </c>
      <c r="G100" s="24" t="s">
        <v>39</v>
      </c>
      <c r="H100" s="24" t="s">
        <v>225</v>
      </c>
      <c r="I100" s="24" t="s">
        <v>104</v>
      </c>
      <c r="J100" s="24" t="s">
        <v>502</v>
      </c>
      <c r="K100" s="24" t="s">
        <v>508</v>
      </c>
      <c r="L100" s="24" t="s">
        <v>503</v>
      </c>
      <c r="M100" s="24" t="s">
        <v>504</v>
      </c>
      <c r="N100" s="24" t="s">
        <v>369</v>
      </c>
      <c r="O100" s="24">
        <v>800</v>
      </c>
      <c r="P100" s="27">
        <v>114180</v>
      </c>
      <c r="Q100" s="28">
        <f t="shared" si="2"/>
        <v>91344000</v>
      </c>
      <c r="R100" s="29" t="s">
        <v>509</v>
      </c>
      <c r="S100" s="50">
        <f t="shared" si="3"/>
        <v>800</v>
      </c>
    </row>
    <row r="101" spans="1:21" s="16" customFormat="1" ht="30" customHeight="1">
      <c r="A101" s="10">
        <f>IF(E101="","",SUBTOTAL(3,$E$6:E101))</f>
        <v>66</v>
      </c>
      <c r="B101" s="11">
        <v>107</v>
      </c>
      <c r="C101" s="12" t="s">
        <v>510</v>
      </c>
      <c r="D101" s="12" t="s">
        <v>511</v>
      </c>
      <c r="E101" s="11" t="s">
        <v>49</v>
      </c>
      <c r="F101" s="11" t="s">
        <v>512</v>
      </c>
      <c r="G101" s="11" t="s">
        <v>39</v>
      </c>
      <c r="H101" s="11" t="s">
        <v>270</v>
      </c>
      <c r="I101" s="11" t="s">
        <v>104</v>
      </c>
      <c r="J101" s="11" t="s">
        <v>28</v>
      </c>
      <c r="K101" s="22">
        <v>760110027623</v>
      </c>
      <c r="L101" s="11" t="s">
        <v>513</v>
      </c>
      <c r="M101" s="11" t="s">
        <v>514</v>
      </c>
      <c r="N101" s="11" t="s">
        <v>45</v>
      </c>
      <c r="O101" s="19">
        <v>2000</v>
      </c>
      <c r="P101" s="13">
        <v>11874</v>
      </c>
      <c r="Q101" s="14">
        <f t="shared" si="2"/>
        <v>23748000</v>
      </c>
      <c r="R101" s="15" t="s">
        <v>515</v>
      </c>
      <c r="S101" s="50">
        <f t="shared" si="3"/>
        <v>1000</v>
      </c>
      <c r="U101" s="16">
        <v>1000</v>
      </c>
    </row>
    <row r="102" spans="1:21" s="16" customFormat="1" ht="21" customHeight="1">
      <c r="A102" s="10">
        <f>IF(E102="","",SUBTOTAL(3,$E$6:E102))</f>
        <v>67</v>
      </c>
      <c r="B102" s="11">
        <v>127</v>
      </c>
      <c r="C102" s="12" t="s">
        <v>516</v>
      </c>
      <c r="D102" s="12" t="s">
        <v>517</v>
      </c>
      <c r="E102" s="11" t="s">
        <v>518</v>
      </c>
      <c r="F102" s="11" t="s">
        <v>224</v>
      </c>
      <c r="G102" s="11" t="s">
        <v>39</v>
      </c>
      <c r="H102" s="11" t="s">
        <v>519</v>
      </c>
      <c r="I102" s="11" t="s">
        <v>104</v>
      </c>
      <c r="J102" s="11" t="s">
        <v>28</v>
      </c>
      <c r="K102" s="22">
        <v>535110019123</v>
      </c>
      <c r="L102" s="11" t="s">
        <v>520</v>
      </c>
      <c r="M102" s="11" t="s">
        <v>521</v>
      </c>
      <c r="N102" s="11" t="s">
        <v>45</v>
      </c>
      <c r="O102" s="19">
        <v>15000</v>
      </c>
      <c r="P102" s="13">
        <v>3239</v>
      </c>
      <c r="Q102" s="14">
        <f t="shared" si="2"/>
        <v>48585000</v>
      </c>
      <c r="R102" s="15" t="s">
        <v>522</v>
      </c>
      <c r="S102" s="50">
        <f t="shared" si="3"/>
        <v>14440</v>
      </c>
      <c r="U102" s="16">
        <v>560</v>
      </c>
    </row>
    <row r="103" spans="1:21" ht="21" customHeight="1">
      <c r="A103" s="23">
        <f>IF(E103="","",SUBTOTAL(3,$E$6:E103))</f>
        <v>68</v>
      </c>
      <c r="B103" s="24">
        <v>136</v>
      </c>
      <c r="C103" s="25" t="s">
        <v>523</v>
      </c>
      <c r="D103" s="25" t="s">
        <v>524</v>
      </c>
      <c r="E103" s="24" t="s">
        <v>525</v>
      </c>
      <c r="F103" s="24" t="s">
        <v>526</v>
      </c>
      <c r="G103" s="24" t="s">
        <v>527</v>
      </c>
      <c r="H103" s="24" t="s">
        <v>528</v>
      </c>
      <c r="I103" s="24" t="s">
        <v>104</v>
      </c>
      <c r="J103" s="24" t="s">
        <v>28</v>
      </c>
      <c r="K103" s="24" t="s">
        <v>529</v>
      </c>
      <c r="L103" s="24" t="s">
        <v>530</v>
      </c>
      <c r="M103" s="24" t="s">
        <v>484</v>
      </c>
      <c r="N103" s="24" t="s">
        <v>45</v>
      </c>
      <c r="O103" s="24">
        <v>500</v>
      </c>
      <c r="P103" s="27">
        <v>2420</v>
      </c>
      <c r="Q103" s="28">
        <f t="shared" si="2"/>
        <v>1210000</v>
      </c>
      <c r="R103" s="29" t="s">
        <v>531</v>
      </c>
      <c r="S103" s="50">
        <f t="shared" si="3"/>
        <v>500</v>
      </c>
    </row>
    <row r="104" spans="1:21" ht="21" customHeight="1">
      <c r="A104" s="23">
        <f>IF(E104="","",SUBTOTAL(3,$E$6:E104))</f>
        <v>69</v>
      </c>
      <c r="B104" s="24">
        <v>137</v>
      </c>
      <c r="C104" s="25" t="s">
        <v>523</v>
      </c>
      <c r="D104" s="25" t="s">
        <v>524</v>
      </c>
      <c r="E104" s="24" t="s">
        <v>75</v>
      </c>
      <c r="F104" s="24" t="s">
        <v>526</v>
      </c>
      <c r="G104" s="24" t="s">
        <v>527</v>
      </c>
      <c r="H104" s="24" t="s">
        <v>528</v>
      </c>
      <c r="I104" s="24" t="s">
        <v>104</v>
      </c>
      <c r="J104" s="24" t="s">
        <v>28</v>
      </c>
      <c r="K104" s="24" t="s">
        <v>532</v>
      </c>
      <c r="L104" s="24" t="s">
        <v>530</v>
      </c>
      <c r="M104" s="24" t="s">
        <v>484</v>
      </c>
      <c r="N104" s="24" t="s">
        <v>45</v>
      </c>
      <c r="O104" s="24">
        <v>300</v>
      </c>
      <c r="P104" s="27">
        <v>2025</v>
      </c>
      <c r="Q104" s="28">
        <f t="shared" si="2"/>
        <v>607500</v>
      </c>
      <c r="R104" s="29" t="s">
        <v>533</v>
      </c>
      <c r="S104" s="50">
        <f t="shared" si="3"/>
        <v>300</v>
      </c>
    </row>
    <row r="105" spans="1:21" ht="32.25" customHeight="1">
      <c r="A105" s="23">
        <f>IF(E105="","",SUBTOTAL(3,$E$6:E105))</f>
        <v>70</v>
      </c>
      <c r="B105" s="24">
        <v>159</v>
      </c>
      <c r="C105" s="25" t="s">
        <v>534</v>
      </c>
      <c r="D105" s="25" t="s">
        <v>535</v>
      </c>
      <c r="E105" s="24" t="s">
        <v>536</v>
      </c>
      <c r="F105" s="24" t="s">
        <v>24</v>
      </c>
      <c r="G105" s="24" t="s">
        <v>537</v>
      </c>
      <c r="H105" s="24" t="s">
        <v>538</v>
      </c>
      <c r="I105" s="24" t="s">
        <v>104</v>
      </c>
      <c r="J105" s="24" t="s">
        <v>226</v>
      </c>
      <c r="K105" s="24" t="s">
        <v>539</v>
      </c>
      <c r="L105" s="24" t="s">
        <v>540</v>
      </c>
      <c r="M105" s="24" t="s">
        <v>541</v>
      </c>
      <c r="N105" s="24" t="s">
        <v>107</v>
      </c>
      <c r="O105" s="24">
        <v>500</v>
      </c>
      <c r="P105" s="27">
        <v>45368</v>
      </c>
      <c r="Q105" s="28">
        <f t="shared" si="2"/>
        <v>22684000</v>
      </c>
      <c r="R105" s="29" t="s">
        <v>542</v>
      </c>
      <c r="S105" s="50">
        <f t="shared" si="3"/>
        <v>500</v>
      </c>
    </row>
    <row r="106" spans="1:21" ht="32.25" customHeight="1">
      <c r="A106" s="23">
        <f>IF(E106="","",SUBTOTAL(3,$E$6:E106))</f>
        <v>71</v>
      </c>
      <c r="B106" s="24">
        <v>161</v>
      </c>
      <c r="C106" s="25" t="s">
        <v>543</v>
      </c>
      <c r="D106" s="25" t="s">
        <v>544</v>
      </c>
      <c r="E106" s="24" t="s">
        <v>545</v>
      </c>
      <c r="F106" s="24" t="s">
        <v>546</v>
      </c>
      <c r="G106" s="24" t="s">
        <v>547</v>
      </c>
      <c r="H106" s="24" t="s">
        <v>538</v>
      </c>
      <c r="I106" s="24" t="s">
        <v>104</v>
      </c>
      <c r="J106" s="24" t="s">
        <v>28</v>
      </c>
      <c r="K106" s="30">
        <v>529100078823</v>
      </c>
      <c r="L106" s="24" t="s">
        <v>540</v>
      </c>
      <c r="M106" s="24" t="s">
        <v>541</v>
      </c>
      <c r="N106" s="24" t="s">
        <v>107</v>
      </c>
      <c r="O106" s="24">
        <v>300</v>
      </c>
      <c r="P106" s="27">
        <v>60464</v>
      </c>
      <c r="Q106" s="28">
        <f t="shared" si="2"/>
        <v>18139200</v>
      </c>
      <c r="R106" s="29" t="s">
        <v>548</v>
      </c>
      <c r="S106" s="50">
        <f t="shared" si="3"/>
        <v>300</v>
      </c>
    </row>
    <row r="107" spans="1:21" ht="32.25" customHeight="1">
      <c r="A107" s="23">
        <f>IF(E107="","",SUBTOTAL(3,$E$6:E107))</f>
        <v>72</v>
      </c>
      <c r="B107" s="24">
        <v>177</v>
      </c>
      <c r="C107" s="25" t="s">
        <v>549</v>
      </c>
      <c r="D107" s="25" t="s">
        <v>550</v>
      </c>
      <c r="E107" s="24" t="s">
        <v>551</v>
      </c>
      <c r="F107" s="24" t="s">
        <v>552</v>
      </c>
      <c r="G107" s="24" t="s">
        <v>39</v>
      </c>
      <c r="H107" s="24" t="s">
        <v>232</v>
      </c>
      <c r="I107" s="24" t="s">
        <v>104</v>
      </c>
      <c r="J107" s="24" t="s">
        <v>28</v>
      </c>
      <c r="K107" s="24" t="s">
        <v>553</v>
      </c>
      <c r="L107" s="24" t="s">
        <v>483</v>
      </c>
      <c r="M107" s="24" t="s">
        <v>484</v>
      </c>
      <c r="N107" s="24" t="s">
        <v>45</v>
      </c>
      <c r="O107" s="26">
        <v>5000</v>
      </c>
      <c r="P107" s="27">
        <v>2849</v>
      </c>
      <c r="Q107" s="28">
        <f t="shared" si="2"/>
        <v>14245000</v>
      </c>
      <c r="R107" s="29" t="s">
        <v>554</v>
      </c>
      <c r="S107" s="50">
        <f t="shared" si="3"/>
        <v>5000</v>
      </c>
    </row>
    <row r="108" spans="1:21" ht="57" customHeight="1">
      <c r="A108" s="23">
        <f>IF(E108="","",SUBTOTAL(3,$E$6:E108))</f>
        <v>73</v>
      </c>
      <c r="B108" s="24">
        <v>186</v>
      </c>
      <c r="C108" s="25" t="s">
        <v>555</v>
      </c>
      <c r="D108" s="25" t="s">
        <v>556</v>
      </c>
      <c r="E108" s="24" t="s">
        <v>557</v>
      </c>
      <c r="F108" s="24" t="s">
        <v>447</v>
      </c>
      <c r="G108" s="24" t="s">
        <v>39</v>
      </c>
      <c r="H108" s="24" t="s">
        <v>558</v>
      </c>
      <c r="I108" s="24" t="s">
        <v>104</v>
      </c>
      <c r="J108" s="24" t="s">
        <v>28</v>
      </c>
      <c r="K108" s="24" t="s">
        <v>559</v>
      </c>
      <c r="L108" s="24" t="s">
        <v>560</v>
      </c>
      <c r="M108" s="24" t="s">
        <v>561</v>
      </c>
      <c r="N108" s="24" t="s">
        <v>107</v>
      </c>
      <c r="O108" s="24">
        <v>300</v>
      </c>
      <c r="P108" s="26">
        <v>100000</v>
      </c>
      <c r="Q108" s="28">
        <f t="shared" si="2"/>
        <v>30000000</v>
      </c>
      <c r="R108" s="29" t="s">
        <v>562</v>
      </c>
      <c r="S108" s="50">
        <f t="shared" si="3"/>
        <v>300</v>
      </c>
    </row>
    <row r="109" spans="1:21" ht="41.25" customHeight="1">
      <c r="A109" s="23">
        <f>IF(E109="","",SUBTOTAL(3,$E$6:E109))</f>
        <v>74</v>
      </c>
      <c r="B109" s="24">
        <v>189</v>
      </c>
      <c r="C109" s="25" t="s">
        <v>563</v>
      </c>
      <c r="D109" s="25" t="s">
        <v>564</v>
      </c>
      <c r="E109" s="24" t="s">
        <v>565</v>
      </c>
      <c r="F109" s="24" t="s">
        <v>57</v>
      </c>
      <c r="G109" s="24" t="s">
        <v>39</v>
      </c>
      <c r="H109" s="24" t="s">
        <v>232</v>
      </c>
      <c r="I109" s="24" t="s">
        <v>104</v>
      </c>
      <c r="J109" s="24" t="s">
        <v>28</v>
      </c>
      <c r="K109" s="30">
        <v>520110122823</v>
      </c>
      <c r="L109" s="24" t="s">
        <v>566</v>
      </c>
      <c r="M109" s="24" t="s">
        <v>567</v>
      </c>
      <c r="N109" s="24" t="s">
        <v>45</v>
      </c>
      <c r="O109" s="26">
        <v>5000</v>
      </c>
      <c r="P109" s="27">
        <v>9366</v>
      </c>
      <c r="Q109" s="28">
        <f t="shared" si="2"/>
        <v>46830000</v>
      </c>
      <c r="R109" s="29" t="s">
        <v>568</v>
      </c>
      <c r="S109" s="50">
        <f t="shared" si="3"/>
        <v>5000</v>
      </c>
    </row>
    <row r="110" spans="1:21" ht="51" customHeight="1">
      <c r="A110" s="23">
        <f>IF(E110="","",SUBTOTAL(3,$E$6:E110))</f>
        <v>75</v>
      </c>
      <c r="B110" s="24">
        <v>197</v>
      </c>
      <c r="C110" s="25" t="s">
        <v>569</v>
      </c>
      <c r="D110" s="25" t="s">
        <v>570</v>
      </c>
      <c r="E110" s="24" t="s">
        <v>571</v>
      </c>
      <c r="F110" s="24" t="s">
        <v>224</v>
      </c>
      <c r="G110" s="24" t="s">
        <v>39</v>
      </c>
      <c r="H110" s="24" t="s">
        <v>77</v>
      </c>
      <c r="I110" s="24" t="s">
        <v>104</v>
      </c>
      <c r="J110" s="24" t="s">
        <v>59</v>
      </c>
      <c r="K110" s="24" t="s">
        <v>572</v>
      </c>
      <c r="L110" s="24" t="s">
        <v>560</v>
      </c>
      <c r="M110" s="24" t="s">
        <v>561</v>
      </c>
      <c r="N110" s="24" t="s">
        <v>45</v>
      </c>
      <c r="O110" s="26">
        <v>2000</v>
      </c>
      <c r="P110" s="27">
        <v>2290</v>
      </c>
      <c r="Q110" s="28">
        <f t="shared" si="2"/>
        <v>4580000</v>
      </c>
      <c r="R110" s="29" t="s">
        <v>573</v>
      </c>
      <c r="S110" s="50">
        <f t="shared" si="3"/>
        <v>2000</v>
      </c>
    </row>
    <row r="111" spans="1:21" s="9" customFormat="1" ht="24.9" customHeight="1">
      <c r="A111" s="6" t="s">
        <v>574</v>
      </c>
      <c r="B111" s="3"/>
      <c r="C111" s="36"/>
      <c r="D111" s="7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21"/>
      <c r="P111" s="17"/>
      <c r="Q111" s="18">
        <f>SUM(Q112)</f>
        <v>191600000</v>
      </c>
      <c r="R111" s="8"/>
      <c r="S111" s="50">
        <f t="shared" si="3"/>
        <v>0</v>
      </c>
    </row>
    <row r="112" spans="1:21" ht="42.75" customHeight="1">
      <c r="A112" s="23">
        <f>IF(E112="","",SUBTOTAL(3,$E$6:E112))</f>
        <v>76</v>
      </c>
      <c r="B112" s="24">
        <v>207</v>
      </c>
      <c r="C112" s="25" t="s">
        <v>575</v>
      </c>
      <c r="D112" s="25" t="s">
        <v>576</v>
      </c>
      <c r="E112" s="24" t="s">
        <v>577</v>
      </c>
      <c r="F112" s="24" t="s">
        <v>578</v>
      </c>
      <c r="G112" s="24" t="s">
        <v>358</v>
      </c>
      <c r="H112" s="24" t="s">
        <v>103</v>
      </c>
      <c r="I112" s="24" t="s">
        <v>78</v>
      </c>
      <c r="J112" s="24" t="s">
        <v>59</v>
      </c>
      <c r="K112" s="24" t="s">
        <v>579</v>
      </c>
      <c r="L112" s="24" t="s">
        <v>580</v>
      </c>
      <c r="M112" s="24" t="s">
        <v>581</v>
      </c>
      <c r="N112" s="24" t="s">
        <v>107</v>
      </c>
      <c r="O112" s="24">
        <v>40</v>
      </c>
      <c r="P112" s="27">
        <v>4790000</v>
      </c>
      <c r="Q112" s="28">
        <f t="shared" si="2"/>
        <v>191600000</v>
      </c>
      <c r="R112" s="37" t="s">
        <v>582</v>
      </c>
      <c r="S112" s="50">
        <f t="shared" si="3"/>
        <v>40</v>
      </c>
    </row>
    <row r="113" spans="1:21" s="9" customFormat="1" ht="24.9" customHeight="1">
      <c r="A113" s="6" t="s">
        <v>583</v>
      </c>
      <c r="B113" s="3"/>
      <c r="C113" s="36"/>
      <c r="D113" s="7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17"/>
      <c r="Q113" s="18">
        <f>SUM(Q114:Q116)</f>
        <v>392550000</v>
      </c>
      <c r="R113" s="8"/>
      <c r="S113" s="50">
        <f t="shared" si="3"/>
        <v>0</v>
      </c>
    </row>
    <row r="114" spans="1:21" s="16" customFormat="1" ht="56.25" customHeight="1">
      <c r="A114" s="10">
        <f>IF(E114="","",SUBTOTAL(3,$E$6:E114))</f>
        <v>77</v>
      </c>
      <c r="B114" s="11">
        <v>81</v>
      </c>
      <c r="C114" s="12" t="s">
        <v>584</v>
      </c>
      <c r="D114" s="12" t="s">
        <v>585</v>
      </c>
      <c r="E114" s="11" t="s">
        <v>586</v>
      </c>
      <c r="F114" s="11" t="s">
        <v>156</v>
      </c>
      <c r="G114" s="11" t="s">
        <v>39</v>
      </c>
      <c r="H114" s="11" t="s">
        <v>587</v>
      </c>
      <c r="I114" s="11" t="s">
        <v>27</v>
      </c>
      <c r="J114" s="11" t="s">
        <v>28</v>
      </c>
      <c r="K114" s="11" t="s">
        <v>588</v>
      </c>
      <c r="L114" s="11" t="s">
        <v>589</v>
      </c>
      <c r="M114" s="11" t="s">
        <v>31</v>
      </c>
      <c r="N114" s="11" t="s">
        <v>91</v>
      </c>
      <c r="O114" s="19">
        <v>9000</v>
      </c>
      <c r="P114" s="13">
        <v>8650</v>
      </c>
      <c r="Q114" s="14">
        <f t="shared" si="2"/>
        <v>77850000</v>
      </c>
      <c r="R114" s="15" t="s">
        <v>590</v>
      </c>
      <c r="S114" s="50">
        <f t="shared" si="3"/>
        <v>8400</v>
      </c>
      <c r="U114" s="16">
        <v>600</v>
      </c>
    </row>
    <row r="115" spans="1:21" ht="56.25" customHeight="1">
      <c r="A115" s="23">
        <f>IF(E115="","",SUBTOTAL(3,$E$6:E115))</f>
        <v>78</v>
      </c>
      <c r="B115" s="24">
        <v>82</v>
      </c>
      <c r="C115" s="25" t="s">
        <v>584</v>
      </c>
      <c r="D115" s="25" t="s">
        <v>585</v>
      </c>
      <c r="E115" s="24" t="s">
        <v>586</v>
      </c>
      <c r="F115" s="24" t="s">
        <v>156</v>
      </c>
      <c r="G115" s="24" t="s">
        <v>39</v>
      </c>
      <c r="H115" s="24" t="s">
        <v>587</v>
      </c>
      <c r="I115" s="24" t="s">
        <v>27</v>
      </c>
      <c r="J115" s="24" t="s">
        <v>28</v>
      </c>
      <c r="K115" s="24" t="s">
        <v>588</v>
      </c>
      <c r="L115" s="24" t="s">
        <v>589</v>
      </c>
      <c r="M115" s="24" t="s">
        <v>31</v>
      </c>
      <c r="N115" s="24" t="s">
        <v>91</v>
      </c>
      <c r="O115" s="26">
        <v>36000</v>
      </c>
      <c r="P115" s="27">
        <v>8650</v>
      </c>
      <c r="Q115" s="28">
        <f t="shared" si="2"/>
        <v>311400000</v>
      </c>
      <c r="R115" s="29" t="s">
        <v>590</v>
      </c>
      <c r="S115" s="50">
        <f t="shared" si="3"/>
        <v>36000</v>
      </c>
    </row>
    <row r="116" spans="1:21" s="16" customFormat="1" ht="41.1" customHeight="1">
      <c r="A116" s="10">
        <f>IF(E116="","",SUBTOTAL(3,$E$6:E116))</f>
        <v>79</v>
      </c>
      <c r="B116" s="11">
        <v>98</v>
      </c>
      <c r="C116" s="12" t="s">
        <v>591</v>
      </c>
      <c r="D116" s="12" t="s">
        <v>592</v>
      </c>
      <c r="E116" s="11" t="s">
        <v>593</v>
      </c>
      <c r="F116" s="11" t="s">
        <v>76</v>
      </c>
      <c r="G116" s="11" t="s">
        <v>39</v>
      </c>
      <c r="H116" s="11" t="s">
        <v>232</v>
      </c>
      <c r="I116" s="11" t="s">
        <v>104</v>
      </c>
      <c r="J116" s="11" t="s">
        <v>59</v>
      </c>
      <c r="K116" s="22">
        <v>893600648524</v>
      </c>
      <c r="L116" s="11" t="s">
        <v>594</v>
      </c>
      <c r="M116" s="11" t="s">
        <v>31</v>
      </c>
      <c r="N116" s="11" t="s">
        <v>45</v>
      </c>
      <c r="O116" s="19">
        <v>1200</v>
      </c>
      <c r="P116" s="13">
        <v>2750</v>
      </c>
      <c r="Q116" s="14">
        <f t="shared" si="2"/>
        <v>3300000</v>
      </c>
      <c r="R116" s="15" t="s">
        <v>595</v>
      </c>
      <c r="S116" s="50">
        <f t="shared" si="3"/>
        <v>1100</v>
      </c>
      <c r="U116" s="16">
        <v>100</v>
      </c>
    </row>
    <row r="117" spans="1:21" s="9" customFormat="1" ht="24.9" customHeight="1">
      <c r="A117" s="6" t="s">
        <v>596</v>
      </c>
      <c r="B117" s="3"/>
      <c r="C117" s="36"/>
      <c r="D117" s="7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21"/>
      <c r="P117" s="17"/>
      <c r="Q117" s="18">
        <f>SUM(Q118)</f>
        <v>180000000</v>
      </c>
      <c r="R117" s="8"/>
      <c r="S117" s="50">
        <f t="shared" si="3"/>
        <v>0</v>
      </c>
    </row>
    <row r="118" spans="1:21" ht="28.5" customHeight="1">
      <c r="A118" s="23">
        <f>IF(E118="","",SUBTOTAL(3,$E$6:E118))</f>
        <v>80</v>
      </c>
      <c r="B118" s="24">
        <v>167</v>
      </c>
      <c r="C118" s="25" t="s">
        <v>597</v>
      </c>
      <c r="D118" s="25" t="s">
        <v>598</v>
      </c>
      <c r="E118" s="24" t="s">
        <v>204</v>
      </c>
      <c r="F118" s="24" t="s">
        <v>599</v>
      </c>
      <c r="G118" s="24" t="s">
        <v>39</v>
      </c>
      <c r="H118" s="24" t="s">
        <v>600</v>
      </c>
      <c r="I118" s="24" t="s">
        <v>104</v>
      </c>
      <c r="J118" s="24" t="s">
        <v>28</v>
      </c>
      <c r="K118" s="30">
        <v>640110427123</v>
      </c>
      <c r="L118" s="24" t="s">
        <v>601</v>
      </c>
      <c r="M118" s="24" t="s">
        <v>602</v>
      </c>
      <c r="N118" s="24" t="s">
        <v>45</v>
      </c>
      <c r="O118" s="26">
        <v>12000</v>
      </c>
      <c r="P118" s="27">
        <v>15000</v>
      </c>
      <c r="Q118" s="28">
        <f t="shared" si="2"/>
        <v>180000000</v>
      </c>
      <c r="R118" s="38" t="s">
        <v>603</v>
      </c>
      <c r="S118" s="50">
        <f t="shared" si="3"/>
        <v>12000</v>
      </c>
    </row>
    <row r="119" spans="1:21" s="9" customFormat="1" ht="24.9" customHeight="1">
      <c r="A119" s="6" t="s">
        <v>604</v>
      </c>
      <c r="B119" s="3"/>
      <c r="C119" s="36"/>
      <c r="D119" s="7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21"/>
      <c r="P119" s="17"/>
      <c r="Q119" s="18">
        <f>SUM(Q120:Q131)</f>
        <v>2496952400</v>
      </c>
      <c r="R119" s="8"/>
      <c r="S119" s="50">
        <f t="shared" si="3"/>
        <v>0</v>
      </c>
    </row>
    <row r="120" spans="1:21" ht="41.4" customHeight="1">
      <c r="A120" s="23">
        <f>IF(E120="","",SUBTOTAL(3,$E$6:E120))</f>
        <v>81</v>
      </c>
      <c r="B120" s="24">
        <v>2</v>
      </c>
      <c r="C120" s="25" t="s">
        <v>605</v>
      </c>
      <c r="D120" s="25" t="s">
        <v>606</v>
      </c>
      <c r="E120" s="24" t="s">
        <v>607</v>
      </c>
      <c r="F120" s="24" t="s">
        <v>57</v>
      </c>
      <c r="G120" s="24" t="s">
        <v>39</v>
      </c>
      <c r="H120" s="24" t="s">
        <v>608</v>
      </c>
      <c r="I120" s="24" t="s">
        <v>78</v>
      </c>
      <c r="J120" s="24" t="s">
        <v>28</v>
      </c>
      <c r="K120" s="30">
        <v>893110283323</v>
      </c>
      <c r="L120" s="24" t="s">
        <v>609</v>
      </c>
      <c r="M120" s="24" t="s">
        <v>610</v>
      </c>
      <c r="N120" s="24" t="s">
        <v>369</v>
      </c>
      <c r="O120" s="26">
        <v>2500</v>
      </c>
      <c r="P120" s="26">
        <v>2450</v>
      </c>
      <c r="Q120" s="28">
        <f t="shared" si="2"/>
        <v>6125000</v>
      </c>
      <c r="R120" s="29" t="s">
        <v>611</v>
      </c>
      <c r="S120" s="50">
        <f t="shared" si="3"/>
        <v>2500</v>
      </c>
    </row>
    <row r="121" spans="1:21" ht="46.5" customHeight="1">
      <c r="A121" s="23">
        <f>IF(E121="","",SUBTOTAL(3,$E$6:E121))</f>
        <v>82</v>
      </c>
      <c r="B121" s="24">
        <v>15</v>
      </c>
      <c r="C121" s="25" t="s">
        <v>612</v>
      </c>
      <c r="D121" s="25" t="s">
        <v>613</v>
      </c>
      <c r="E121" s="24" t="s">
        <v>614</v>
      </c>
      <c r="F121" s="24" t="s">
        <v>615</v>
      </c>
      <c r="G121" s="24" t="s">
        <v>616</v>
      </c>
      <c r="H121" s="24" t="s">
        <v>617</v>
      </c>
      <c r="I121" s="24" t="s">
        <v>104</v>
      </c>
      <c r="J121" s="24" t="s">
        <v>59</v>
      </c>
      <c r="K121" s="24" t="s">
        <v>618</v>
      </c>
      <c r="L121" s="24" t="s">
        <v>619</v>
      </c>
      <c r="M121" s="24" t="s">
        <v>620</v>
      </c>
      <c r="N121" s="24" t="s">
        <v>32</v>
      </c>
      <c r="O121" s="26">
        <v>7200</v>
      </c>
      <c r="P121" s="27">
        <v>289000</v>
      </c>
      <c r="Q121" s="28">
        <f t="shared" si="2"/>
        <v>2080800000</v>
      </c>
      <c r="R121" s="29" t="s">
        <v>621</v>
      </c>
      <c r="S121" s="50">
        <f t="shared" si="3"/>
        <v>7200</v>
      </c>
    </row>
    <row r="122" spans="1:21" ht="33.75" customHeight="1">
      <c r="A122" s="23">
        <f>IF(E122="","",SUBTOTAL(3,$E$6:E122))</f>
        <v>83</v>
      </c>
      <c r="B122" s="24">
        <v>23</v>
      </c>
      <c r="C122" s="25" t="s">
        <v>622</v>
      </c>
      <c r="D122" s="25" t="s">
        <v>623</v>
      </c>
      <c r="E122" s="24" t="s">
        <v>37</v>
      </c>
      <c r="F122" s="24" t="s">
        <v>57</v>
      </c>
      <c r="G122" s="24" t="s">
        <v>39</v>
      </c>
      <c r="H122" s="24" t="s">
        <v>276</v>
      </c>
      <c r="I122" s="24" t="s">
        <v>104</v>
      </c>
      <c r="J122" s="24" t="s">
        <v>59</v>
      </c>
      <c r="K122" s="24" t="s">
        <v>624</v>
      </c>
      <c r="L122" s="24" t="s">
        <v>625</v>
      </c>
      <c r="M122" s="24" t="s">
        <v>484</v>
      </c>
      <c r="N122" s="24" t="s">
        <v>45</v>
      </c>
      <c r="O122" s="26">
        <v>3600</v>
      </c>
      <c r="P122" s="27">
        <v>6750</v>
      </c>
      <c r="Q122" s="28">
        <f t="shared" si="2"/>
        <v>24300000</v>
      </c>
      <c r="R122" s="29" t="s">
        <v>626</v>
      </c>
      <c r="S122" s="50">
        <f t="shared" si="3"/>
        <v>3600</v>
      </c>
    </row>
    <row r="123" spans="1:21" ht="43.5" customHeight="1">
      <c r="A123" s="23">
        <f>IF(E123="","",SUBTOTAL(3,$E$6:E123))</f>
        <v>84</v>
      </c>
      <c r="B123" s="24">
        <v>55</v>
      </c>
      <c r="C123" s="25" t="s">
        <v>627</v>
      </c>
      <c r="D123" s="25" t="s">
        <v>628</v>
      </c>
      <c r="E123" s="24" t="s">
        <v>607</v>
      </c>
      <c r="F123" s="24" t="s">
        <v>629</v>
      </c>
      <c r="G123" s="24" t="s">
        <v>39</v>
      </c>
      <c r="H123" s="24" t="s">
        <v>630</v>
      </c>
      <c r="I123" s="24" t="s">
        <v>78</v>
      </c>
      <c r="J123" s="24" t="s">
        <v>28</v>
      </c>
      <c r="K123" s="24" t="s">
        <v>631</v>
      </c>
      <c r="L123" s="24" t="s">
        <v>609</v>
      </c>
      <c r="M123" s="24" t="s">
        <v>610</v>
      </c>
      <c r="N123" s="24" t="s">
        <v>369</v>
      </c>
      <c r="O123" s="26">
        <v>5000</v>
      </c>
      <c r="P123" s="27">
        <v>924</v>
      </c>
      <c r="Q123" s="28">
        <f t="shared" si="2"/>
        <v>4620000</v>
      </c>
      <c r="R123" s="29" t="s">
        <v>632</v>
      </c>
      <c r="S123" s="50">
        <f t="shared" si="3"/>
        <v>5000</v>
      </c>
    </row>
    <row r="124" spans="1:21" ht="75.75" customHeight="1">
      <c r="A124" s="23">
        <f>IF(E124="","",SUBTOTAL(3,$E$6:E124))</f>
        <v>85</v>
      </c>
      <c r="B124" s="24">
        <v>63</v>
      </c>
      <c r="C124" s="25" t="s">
        <v>633</v>
      </c>
      <c r="D124" s="25" t="s">
        <v>634</v>
      </c>
      <c r="E124" s="24" t="s">
        <v>112</v>
      </c>
      <c r="F124" s="24" t="s">
        <v>635</v>
      </c>
      <c r="G124" s="24" t="s">
        <v>39</v>
      </c>
      <c r="H124" s="24" t="s">
        <v>636</v>
      </c>
      <c r="I124" s="24" t="s">
        <v>104</v>
      </c>
      <c r="J124" s="24" t="s">
        <v>28</v>
      </c>
      <c r="K124" s="24" t="s">
        <v>637</v>
      </c>
      <c r="L124" s="24" t="s">
        <v>638</v>
      </c>
      <c r="M124" s="24" t="s">
        <v>484</v>
      </c>
      <c r="N124" s="24" t="s">
        <v>71</v>
      </c>
      <c r="O124" s="26">
        <v>5000</v>
      </c>
      <c r="P124" s="27">
        <v>4082</v>
      </c>
      <c r="Q124" s="28">
        <f t="shared" si="2"/>
        <v>20410000</v>
      </c>
      <c r="R124" s="29" t="s">
        <v>639</v>
      </c>
      <c r="S124" s="50">
        <f t="shared" si="3"/>
        <v>5000</v>
      </c>
    </row>
    <row r="125" spans="1:21" ht="57" customHeight="1">
      <c r="A125" s="23">
        <f>IF(E125="","",SUBTOTAL(3,$E$6:E125))</f>
        <v>86</v>
      </c>
      <c r="B125" s="24">
        <v>73</v>
      </c>
      <c r="C125" s="25" t="s">
        <v>640</v>
      </c>
      <c r="D125" s="25" t="s">
        <v>641</v>
      </c>
      <c r="E125" s="24" t="s">
        <v>642</v>
      </c>
      <c r="F125" s="24" t="s">
        <v>643</v>
      </c>
      <c r="G125" s="24" t="s">
        <v>39</v>
      </c>
      <c r="H125" s="24" t="s">
        <v>644</v>
      </c>
      <c r="I125" s="24" t="s">
        <v>104</v>
      </c>
      <c r="J125" s="24" t="s">
        <v>645</v>
      </c>
      <c r="K125" s="24" t="s">
        <v>646</v>
      </c>
      <c r="L125" s="24" t="s">
        <v>647</v>
      </c>
      <c r="M125" s="24" t="s">
        <v>648</v>
      </c>
      <c r="N125" s="24" t="s">
        <v>45</v>
      </c>
      <c r="O125" s="26">
        <v>3000</v>
      </c>
      <c r="P125" s="27">
        <v>7396</v>
      </c>
      <c r="Q125" s="28">
        <f t="shared" si="2"/>
        <v>22188000</v>
      </c>
      <c r="R125" s="29" t="s">
        <v>621</v>
      </c>
      <c r="S125" s="50">
        <f t="shared" si="3"/>
        <v>3000</v>
      </c>
    </row>
    <row r="126" spans="1:21" ht="40.5" customHeight="1">
      <c r="A126" s="23">
        <f>IF(E126="","",SUBTOTAL(3,$E$6:E126))</f>
        <v>87</v>
      </c>
      <c r="B126" s="24">
        <v>74</v>
      </c>
      <c r="C126" s="25" t="s">
        <v>649</v>
      </c>
      <c r="D126" s="25" t="s">
        <v>650</v>
      </c>
      <c r="E126" s="24" t="s">
        <v>525</v>
      </c>
      <c r="F126" s="24" t="s">
        <v>76</v>
      </c>
      <c r="G126" s="24" t="s">
        <v>39</v>
      </c>
      <c r="H126" s="24" t="s">
        <v>651</v>
      </c>
      <c r="I126" s="24" t="s">
        <v>78</v>
      </c>
      <c r="J126" s="24" t="s">
        <v>645</v>
      </c>
      <c r="K126" s="24" t="s">
        <v>652</v>
      </c>
      <c r="L126" s="24" t="s">
        <v>609</v>
      </c>
      <c r="M126" s="24" t="s">
        <v>31</v>
      </c>
      <c r="N126" s="24" t="s">
        <v>369</v>
      </c>
      <c r="O126" s="24">
        <v>600</v>
      </c>
      <c r="P126" s="27">
        <v>6949</v>
      </c>
      <c r="Q126" s="28">
        <f t="shared" si="2"/>
        <v>4169400</v>
      </c>
      <c r="R126" s="29" t="s">
        <v>653</v>
      </c>
      <c r="S126" s="50">
        <f t="shared" si="3"/>
        <v>600</v>
      </c>
    </row>
    <row r="127" spans="1:21" ht="42" customHeight="1">
      <c r="A127" s="23">
        <f>IF(E127="","",SUBTOTAL(3,$E$6:E127))</f>
        <v>88</v>
      </c>
      <c r="B127" s="24">
        <v>102</v>
      </c>
      <c r="C127" s="25" t="s">
        <v>160</v>
      </c>
      <c r="D127" s="25" t="s">
        <v>654</v>
      </c>
      <c r="E127" s="24" t="s">
        <v>655</v>
      </c>
      <c r="F127" s="24" t="s">
        <v>163</v>
      </c>
      <c r="G127" s="24" t="s">
        <v>39</v>
      </c>
      <c r="H127" s="24" t="s">
        <v>656</v>
      </c>
      <c r="I127" s="24" t="s">
        <v>104</v>
      </c>
      <c r="J127" s="24" t="s">
        <v>28</v>
      </c>
      <c r="K127" s="24" t="s">
        <v>657</v>
      </c>
      <c r="L127" s="24" t="s">
        <v>638</v>
      </c>
      <c r="M127" s="24" t="s">
        <v>484</v>
      </c>
      <c r="N127" s="24" t="s">
        <v>71</v>
      </c>
      <c r="O127" s="26">
        <v>5000</v>
      </c>
      <c r="P127" s="27">
        <v>35970</v>
      </c>
      <c r="Q127" s="28">
        <f t="shared" si="2"/>
        <v>179850000</v>
      </c>
      <c r="R127" s="29" t="s">
        <v>658</v>
      </c>
      <c r="S127" s="50">
        <f t="shared" si="3"/>
        <v>5000</v>
      </c>
    </row>
    <row r="128" spans="1:21" ht="71.25" customHeight="1">
      <c r="A128" s="23">
        <f>IF(E128="","",SUBTOTAL(3,$E$6:E128))</f>
        <v>89</v>
      </c>
      <c r="B128" s="24">
        <v>113</v>
      </c>
      <c r="C128" s="25" t="s">
        <v>659</v>
      </c>
      <c r="D128" s="25" t="s">
        <v>660</v>
      </c>
      <c r="E128" s="24" t="s">
        <v>661</v>
      </c>
      <c r="F128" s="24" t="s">
        <v>599</v>
      </c>
      <c r="G128" s="24" t="s">
        <v>39</v>
      </c>
      <c r="H128" s="24" t="s">
        <v>662</v>
      </c>
      <c r="I128" s="24" t="s">
        <v>78</v>
      </c>
      <c r="J128" s="24" t="s">
        <v>28</v>
      </c>
      <c r="K128" s="24" t="s">
        <v>663</v>
      </c>
      <c r="L128" s="24" t="s">
        <v>609</v>
      </c>
      <c r="M128" s="24" t="s">
        <v>610</v>
      </c>
      <c r="N128" s="24" t="s">
        <v>45</v>
      </c>
      <c r="O128" s="26">
        <v>2000</v>
      </c>
      <c r="P128" s="27">
        <v>1800</v>
      </c>
      <c r="Q128" s="28">
        <f t="shared" si="2"/>
        <v>3600000</v>
      </c>
      <c r="R128" s="29" t="s">
        <v>664</v>
      </c>
      <c r="S128" s="50">
        <f t="shared" si="3"/>
        <v>2000</v>
      </c>
    </row>
    <row r="129" spans="1:21" ht="44.25" customHeight="1">
      <c r="A129" s="23">
        <f>IF(E129="","",SUBTOTAL(3,$E$6:E129))</f>
        <v>90</v>
      </c>
      <c r="B129" s="24">
        <v>164</v>
      </c>
      <c r="C129" s="25" t="s">
        <v>214</v>
      </c>
      <c r="D129" s="25" t="s">
        <v>665</v>
      </c>
      <c r="E129" s="24" t="s">
        <v>216</v>
      </c>
      <c r="F129" s="24" t="s">
        <v>666</v>
      </c>
      <c r="G129" s="24" t="s">
        <v>39</v>
      </c>
      <c r="H129" s="24" t="s">
        <v>667</v>
      </c>
      <c r="I129" s="24" t="s">
        <v>78</v>
      </c>
      <c r="J129" s="24" t="s">
        <v>28</v>
      </c>
      <c r="K129" s="30" t="s">
        <v>668</v>
      </c>
      <c r="L129" s="24" t="s">
        <v>609</v>
      </c>
      <c r="M129" s="24" t="s">
        <v>610</v>
      </c>
      <c r="N129" s="24" t="s">
        <v>45</v>
      </c>
      <c r="O129" s="26">
        <v>5000</v>
      </c>
      <c r="P129" s="31">
        <v>1000</v>
      </c>
      <c r="Q129" s="28">
        <f t="shared" si="2"/>
        <v>5000000</v>
      </c>
      <c r="R129" s="29" t="s">
        <v>669</v>
      </c>
      <c r="S129" s="50">
        <f t="shared" si="3"/>
        <v>5000</v>
      </c>
    </row>
    <row r="130" spans="1:21" ht="81.75" customHeight="1">
      <c r="A130" s="23">
        <f>IF(E130="","",SUBTOTAL(3,$E$6:E130))</f>
        <v>91</v>
      </c>
      <c r="B130" s="24">
        <v>168</v>
      </c>
      <c r="C130" s="25" t="s">
        <v>670</v>
      </c>
      <c r="D130" s="25" t="s">
        <v>671</v>
      </c>
      <c r="E130" s="24" t="s">
        <v>128</v>
      </c>
      <c r="F130" s="24" t="s">
        <v>672</v>
      </c>
      <c r="G130" s="24" t="s">
        <v>39</v>
      </c>
      <c r="H130" s="24" t="s">
        <v>673</v>
      </c>
      <c r="I130" s="24" t="s">
        <v>104</v>
      </c>
      <c r="J130" s="24" t="s">
        <v>59</v>
      </c>
      <c r="K130" s="30">
        <v>383110528424</v>
      </c>
      <c r="L130" s="24" t="s">
        <v>674</v>
      </c>
      <c r="M130" s="24" t="s">
        <v>675</v>
      </c>
      <c r="N130" s="24" t="s">
        <v>45</v>
      </c>
      <c r="O130" s="26">
        <v>12000</v>
      </c>
      <c r="P130" s="27">
        <v>6000</v>
      </c>
      <c r="Q130" s="28">
        <f t="shared" si="2"/>
        <v>72000000</v>
      </c>
      <c r="R130" s="29" t="s">
        <v>676</v>
      </c>
      <c r="S130" s="50">
        <f t="shared" si="3"/>
        <v>12000</v>
      </c>
    </row>
    <row r="131" spans="1:21" ht="36" customHeight="1">
      <c r="A131" s="23">
        <f>IF(E131="","",SUBTOTAL(3,$E$6:E131))</f>
        <v>92</v>
      </c>
      <c r="B131" s="24">
        <v>170</v>
      </c>
      <c r="C131" s="25" t="s">
        <v>677</v>
      </c>
      <c r="D131" s="25" t="s">
        <v>678</v>
      </c>
      <c r="E131" s="24" t="s">
        <v>128</v>
      </c>
      <c r="F131" s="24" t="s">
        <v>599</v>
      </c>
      <c r="G131" s="24" t="s">
        <v>39</v>
      </c>
      <c r="H131" s="24" t="s">
        <v>418</v>
      </c>
      <c r="I131" s="24" t="s">
        <v>78</v>
      </c>
      <c r="J131" s="24" t="s">
        <v>59</v>
      </c>
      <c r="K131" s="24" t="s">
        <v>679</v>
      </c>
      <c r="L131" s="24" t="s">
        <v>680</v>
      </c>
      <c r="M131" s="24" t="s">
        <v>681</v>
      </c>
      <c r="N131" s="24" t="s">
        <v>45</v>
      </c>
      <c r="O131" s="26">
        <v>4500</v>
      </c>
      <c r="P131" s="27">
        <v>16420</v>
      </c>
      <c r="Q131" s="28">
        <f t="shared" si="2"/>
        <v>73890000</v>
      </c>
      <c r="R131" s="29" t="s">
        <v>682</v>
      </c>
      <c r="S131" s="50">
        <f t="shared" si="3"/>
        <v>4500</v>
      </c>
    </row>
    <row r="132" spans="1:21" s="9" customFormat="1" ht="24.9" customHeight="1">
      <c r="A132" s="6" t="s">
        <v>683</v>
      </c>
      <c r="B132" s="3"/>
      <c r="C132" s="36"/>
      <c r="D132" s="7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21"/>
      <c r="P132" s="17"/>
      <c r="Q132" s="18">
        <f>SUM(Q133:Q135)</f>
        <v>334620000</v>
      </c>
      <c r="R132" s="8"/>
      <c r="S132" s="50">
        <f t="shared" si="3"/>
        <v>0</v>
      </c>
    </row>
    <row r="133" spans="1:21" ht="99" customHeight="1">
      <c r="A133" s="23">
        <f>IF(E133="","",SUBTOTAL(3,$E$6:E133))</f>
        <v>93</v>
      </c>
      <c r="B133" s="24">
        <v>13</v>
      </c>
      <c r="C133" s="25" t="s">
        <v>684</v>
      </c>
      <c r="D133" s="25" t="s">
        <v>685</v>
      </c>
      <c r="E133" s="24" t="s">
        <v>686</v>
      </c>
      <c r="F133" s="24" t="s">
        <v>687</v>
      </c>
      <c r="G133" s="24" t="s">
        <v>688</v>
      </c>
      <c r="H133" s="24" t="s">
        <v>689</v>
      </c>
      <c r="I133" s="24" t="s">
        <v>27</v>
      </c>
      <c r="J133" s="23" t="s">
        <v>28</v>
      </c>
      <c r="K133" s="24" t="s">
        <v>690</v>
      </c>
      <c r="L133" s="24" t="s">
        <v>691</v>
      </c>
      <c r="M133" s="24" t="s">
        <v>31</v>
      </c>
      <c r="N133" s="23" t="s">
        <v>32</v>
      </c>
      <c r="O133" s="24">
        <v>200</v>
      </c>
      <c r="P133" s="27">
        <v>264600</v>
      </c>
      <c r="Q133" s="28">
        <f t="shared" ref="Q133:Q164" si="4">P133*O133</f>
        <v>52920000</v>
      </c>
      <c r="R133" s="39" t="s">
        <v>692</v>
      </c>
      <c r="S133" s="50">
        <f t="shared" si="3"/>
        <v>200</v>
      </c>
    </row>
    <row r="134" spans="1:21" s="16" customFormat="1" ht="57.75" customHeight="1">
      <c r="A134" s="10">
        <f>IF(E134="","",SUBTOTAL(3,$E$6:E134))</f>
        <v>94</v>
      </c>
      <c r="B134" s="11">
        <v>105</v>
      </c>
      <c r="C134" s="12" t="s">
        <v>693</v>
      </c>
      <c r="D134" s="12" t="s">
        <v>694</v>
      </c>
      <c r="E134" s="11" t="s">
        <v>695</v>
      </c>
      <c r="F134" s="11" t="s">
        <v>696</v>
      </c>
      <c r="G134" s="11" t="s">
        <v>697</v>
      </c>
      <c r="H134" s="11" t="s">
        <v>698</v>
      </c>
      <c r="I134" s="11" t="s">
        <v>139</v>
      </c>
      <c r="J134" s="11" t="s">
        <v>226</v>
      </c>
      <c r="K134" s="11" t="s">
        <v>699</v>
      </c>
      <c r="L134" s="11" t="s">
        <v>700</v>
      </c>
      <c r="M134" s="11" t="s">
        <v>701</v>
      </c>
      <c r="N134" s="10" t="s">
        <v>107</v>
      </c>
      <c r="O134" s="19">
        <v>1000</v>
      </c>
      <c r="P134" s="13">
        <v>152700</v>
      </c>
      <c r="Q134" s="14">
        <f t="shared" si="4"/>
        <v>152700000</v>
      </c>
      <c r="R134" s="47" t="s">
        <v>692</v>
      </c>
      <c r="S134" s="50">
        <f t="shared" si="3"/>
        <v>880</v>
      </c>
      <c r="U134" s="16">
        <v>120</v>
      </c>
    </row>
    <row r="135" spans="1:21" s="16" customFormat="1" ht="57.75" customHeight="1">
      <c r="A135" s="10">
        <f>IF(E135="","",SUBTOTAL(3,$E$6:E135))</f>
        <v>95</v>
      </c>
      <c r="B135" s="11">
        <v>184</v>
      </c>
      <c r="C135" s="12" t="s">
        <v>702</v>
      </c>
      <c r="D135" s="12" t="s">
        <v>703</v>
      </c>
      <c r="E135" s="11" t="s">
        <v>704</v>
      </c>
      <c r="F135" s="11" t="s">
        <v>705</v>
      </c>
      <c r="G135" s="11" t="s">
        <v>697</v>
      </c>
      <c r="H135" s="11" t="s">
        <v>706</v>
      </c>
      <c r="I135" s="11" t="s">
        <v>139</v>
      </c>
      <c r="J135" s="11" t="s">
        <v>59</v>
      </c>
      <c r="K135" s="11" t="s">
        <v>707</v>
      </c>
      <c r="L135" s="11" t="s">
        <v>700</v>
      </c>
      <c r="M135" s="11" t="s">
        <v>701</v>
      </c>
      <c r="N135" s="10" t="s">
        <v>708</v>
      </c>
      <c r="O135" s="19">
        <v>1000</v>
      </c>
      <c r="P135" s="13">
        <v>129000</v>
      </c>
      <c r="Q135" s="14">
        <f t="shared" si="4"/>
        <v>129000000</v>
      </c>
      <c r="R135" s="47" t="s">
        <v>709</v>
      </c>
      <c r="S135" s="50">
        <f t="shared" ref="S135:S164" si="5">O135-T135-U135-V135-W135-X135-Y135-Z135-AA135-AB135-AC135-AD135-AE135</f>
        <v>500</v>
      </c>
      <c r="U135" s="16">
        <v>500</v>
      </c>
    </row>
    <row r="136" spans="1:21" s="9" customFormat="1" ht="24.9" customHeight="1">
      <c r="A136" s="6" t="s">
        <v>710</v>
      </c>
      <c r="B136" s="3"/>
      <c r="C136" s="36"/>
      <c r="D136" s="7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21"/>
      <c r="P136" s="17"/>
      <c r="Q136" s="18">
        <f>SUM(Q137)</f>
        <v>2500000</v>
      </c>
      <c r="R136" s="8"/>
      <c r="S136" s="50">
        <f t="shared" si="5"/>
        <v>0</v>
      </c>
    </row>
    <row r="137" spans="1:21" ht="54.75" customHeight="1">
      <c r="A137" s="23">
        <f>IF(E137="","",SUBTOTAL(3,$E$6:E137))</f>
        <v>96</v>
      </c>
      <c r="B137" s="24">
        <v>138</v>
      </c>
      <c r="C137" s="25" t="s">
        <v>523</v>
      </c>
      <c r="D137" s="25" t="s">
        <v>711</v>
      </c>
      <c r="E137" s="24" t="s">
        <v>49</v>
      </c>
      <c r="F137" s="24" t="s">
        <v>57</v>
      </c>
      <c r="G137" s="24" t="s">
        <v>39</v>
      </c>
      <c r="H137" s="24" t="s">
        <v>712</v>
      </c>
      <c r="I137" s="24" t="s">
        <v>104</v>
      </c>
      <c r="J137" s="24" t="s">
        <v>226</v>
      </c>
      <c r="K137" s="30" t="s">
        <v>713</v>
      </c>
      <c r="L137" s="24" t="s">
        <v>714</v>
      </c>
      <c r="M137" s="24" t="s">
        <v>31</v>
      </c>
      <c r="N137" s="24" t="s">
        <v>45</v>
      </c>
      <c r="O137" s="26">
        <v>5000</v>
      </c>
      <c r="P137" s="27">
        <v>500</v>
      </c>
      <c r="Q137" s="28">
        <f t="shared" si="4"/>
        <v>2500000</v>
      </c>
      <c r="R137" s="24" t="s">
        <v>715</v>
      </c>
      <c r="S137" s="50">
        <f t="shared" si="5"/>
        <v>5000</v>
      </c>
    </row>
    <row r="138" spans="1:21" s="9" customFormat="1" ht="24.9" customHeight="1">
      <c r="A138" s="6" t="s">
        <v>716</v>
      </c>
      <c r="B138" s="3"/>
      <c r="C138" s="36"/>
      <c r="D138" s="7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21"/>
      <c r="P138" s="17"/>
      <c r="Q138" s="18">
        <f>SUM(Q139:Q162)</f>
        <v>1684999560</v>
      </c>
      <c r="R138" s="8"/>
      <c r="S138" s="50">
        <f t="shared" si="5"/>
        <v>0</v>
      </c>
    </row>
    <row r="139" spans="1:21" ht="42.75" customHeight="1">
      <c r="A139" s="23">
        <f>IF(E139="","",SUBTOTAL(3,$E$6:E139))</f>
        <v>97</v>
      </c>
      <c r="B139" s="24">
        <v>10</v>
      </c>
      <c r="C139" s="25" t="s">
        <v>717</v>
      </c>
      <c r="D139" s="25" t="s">
        <v>718</v>
      </c>
      <c r="E139" s="24" t="s">
        <v>719</v>
      </c>
      <c r="F139" s="24" t="s">
        <v>252</v>
      </c>
      <c r="G139" s="24" t="s">
        <v>720</v>
      </c>
      <c r="H139" s="24" t="s">
        <v>721</v>
      </c>
      <c r="I139" s="24" t="s">
        <v>104</v>
      </c>
      <c r="J139" s="24" t="s">
        <v>28</v>
      </c>
      <c r="K139" s="24" t="s">
        <v>722</v>
      </c>
      <c r="L139" s="24" t="s">
        <v>723</v>
      </c>
      <c r="M139" s="24" t="s">
        <v>724</v>
      </c>
      <c r="N139" s="24" t="s">
        <v>107</v>
      </c>
      <c r="O139" s="26">
        <v>2000</v>
      </c>
      <c r="P139" s="27">
        <v>102000</v>
      </c>
      <c r="Q139" s="28">
        <f t="shared" si="4"/>
        <v>204000000</v>
      </c>
      <c r="R139" s="29" t="s">
        <v>725</v>
      </c>
      <c r="S139" s="50">
        <f t="shared" si="5"/>
        <v>2000</v>
      </c>
    </row>
    <row r="140" spans="1:21" ht="40.5" customHeight="1">
      <c r="A140" s="23">
        <f>IF(E140="","",SUBTOTAL(3,$E$6:E140))</f>
        <v>98</v>
      </c>
      <c r="B140" s="24">
        <v>16</v>
      </c>
      <c r="C140" s="25" t="s">
        <v>726</v>
      </c>
      <c r="D140" s="25" t="s">
        <v>727</v>
      </c>
      <c r="E140" s="24" t="s">
        <v>728</v>
      </c>
      <c r="F140" s="24" t="s">
        <v>252</v>
      </c>
      <c r="G140" s="24" t="s">
        <v>616</v>
      </c>
      <c r="H140" s="24" t="s">
        <v>729</v>
      </c>
      <c r="I140" s="24" t="s">
        <v>104</v>
      </c>
      <c r="J140" s="24" t="s">
        <v>59</v>
      </c>
      <c r="K140" s="24" t="s">
        <v>730</v>
      </c>
      <c r="L140" s="24" t="s">
        <v>731</v>
      </c>
      <c r="M140" s="24" t="s">
        <v>497</v>
      </c>
      <c r="N140" s="24" t="s">
        <v>256</v>
      </c>
      <c r="O140" s="24">
        <v>300</v>
      </c>
      <c r="P140" s="40">
        <v>800000</v>
      </c>
      <c r="Q140" s="28">
        <f t="shared" si="4"/>
        <v>240000000</v>
      </c>
      <c r="R140" s="24" t="s">
        <v>732</v>
      </c>
      <c r="S140" s="50">
        <f t="shared" si="5"/>
        <v>300</v>
      </c>
    </row>
    <row r="141" spans="1:21" s="16" customFormat="1" ht="51.75" customHeight="1">
      <c r="A141" s="10">
        <f>IF(E141="","",SUBTOTAL(3,$E$6:E141))</f>
        <v>99</v>
      </c>
      <c r="B141" s="11">
        <v>24</v>
      </c>
      <c r="C141" s="47" t="s">
        <v>733</v>
      </c>
      <c r="D141" s="12" t="s">
        <v>734</v>
      </c>
      <c r="E141" s="11" t="s">
        <v>735</v>
      </c>
      <c r="F141" s="11" t="s">
        <v>736</v>
      </c>
      <c r="G141" s="11" t="s">
        <v>39</v>
      </c>
      <c r="H141" s="11" t="s">
        <v>737</v>
      </c>
      <c r="I141" s="11" t="s">
        <v>104</v>
      </c>
      <c r="J141" s="11" t="s">
        <v>59</v>
      </c>
      <c r="K141" s="22">
        <v>300110029823</v>
      </c>
      <c r="L141" s="11" t="s">
        <v>738</v>
      </c>
      <c r="M141" s="11" t="s">
        <v>484</v>
      </c>
      <c r="N141" s="11" t="s">
        <v>45</v>
      </c>
      <c r="O141" s="19">
        <v>1440</v>
      </c>
      <c r="P141" s="13">
        <v>4987</v>
      </c>
      <c r="Q141" s="14">
        <f t="shared" si="4"/>
        <v>7181280</v>
      </c>
      <c r="R141" s="11" t="s">
        <v>739</v>
      </c>
      <c r="S141" s="50">
        <f t="shared" si="5"/>
        <v>1380</v>
      </c>
      <c r="U141" s="16">
        <f>2*6*5</f>
        <v>60</v>
      </c>
    </row>
    <row r="142" spans="1:21" ht="51.75" customHeight="1">
      <c r="A142" s="23">
        <f>IF(E142="","",SUBTOTAL(3,$E$6:E142))</f>
        <v>100</v>
      </c>
      <c r="B142" s="24">
        <v>27</v>
      </c>
      <c r="C142" s="25" t="s">
        <v>740</v>
      </c>
      <c r="D142" s="25" t="s">
        <v>741</v>
      </c>
      <c r="E142" s="24" t="s">
        <v>411</v>
      </c>
      <c r="F142" s="24" t="s">
        <v>224</v>
      </c>
      <c r="G142" s="24" t="s">
        <v>39</v>
      </c>
      <c r="H142" s="24" t="s">
        <v>742</v>
      </c>
      <c r="I142" s="24" t="s">
        <v>78</v>
      </c>
      <c r="J142" s="24" t="s">
        <v>59</v>
      </c>
      <c r="K142" s="30">
        <v>888110436823</v>
      </c>
      <c r="L142" s="24" t="s">
        <v>743</v>
      </c>
      <c r="M142" s="24" t="s">
        <v>724</v>
      </c>
      <c r="N142" s="24" t="s">
        <v>45</v>
      </c>
      <c r="O142" s="26">
        <v>5000</v>
      </c>
      <c r="P142" s="27">
        <v>5946</v>
      </c>
      <c r="Q142" s="28">
        <f t="shared" si="4"/>
        <v>29730000</v>
      </c>
      <c r="R142" s="24" t="s">
        <v>744</v>
      </c>
      <c r="S142" s="50">
        <f t="shared" si="5"/>
        <v>5000</v>
      </c>
    </row>
    <row r="143" spans="1:21" ht="88.5" customHeight="1">
      <c r="A143" s="23">
        <f>IF(E143="","",SUBTOTAL(3,$E$6:E143))</f>
        <v>101</v>
      </c>
      <c r="B143" s="24">
        <v>36</v>
      </c>
      <c r="C143" s="25" t="s">
        <v>745</v>
      </c>
      <c r="D143" s="25" t="s">
        <v>746</v>
      </c>
      <c r="E143" s="24" t="s">
        <v>747</v>
      </c>
      <c r="F143" s="24" t="s">
        <v>748</v>
      </c>
      <c r="G143" s="24" t="s">
        <v>749</v>
      </c>
      <c r="H143" s="24" t="s">
        <v>750</v>
      </c>
      <c r="I143" s="24" t="s">
        <v>104</v>
      </c>
      <c r="J143" s="24" t="s">
        <v>59</v>
      </c>
      <c r="K143" s="30">
        <v>300110445423</v>
      </c>
      <c r="L143" s="24" t="s">
        <v>751</v>
      </c>
      <c r="M143" s="24" t="s">
        <v>484</v>
      </c>
      <c r="N143" s="24" t="s">
        <v>752</v>
      </c>
      <c r="O143" s="24">
        <v>30</v>
      </c>
      <c r="P143" s="27">
        <v>948680</v>
      </c>
      <c r="Q143" s="28">
        <f t="shared" si="4"/>
        <v>28460400</v>
      </c>
      <c r="R143" s="24" t="s">
        <v>753</v>
      </c>
      <c r="S143" s="50">
        <f t="shared" si="5"/>
        <v>30</v>
      </c>
    </row>
    <row r="144" spans="1:21" ht="44.25" customHeight="1">
      <c r="A144" s="23">
        <f>IF(E144="","",SUBTOTAL(3,$E$6:E144))</f>
        <v>102</v>
      </c>
      <c r="B144" s="24">
        <v>66</v>
      </c>
      <c r="C144" s="25" t="s">
        <v>754</v>
      </c>
      <c r="D144" s="25" t="s">
        <v>755</v>
      </c>
      <c r="E144" s="24" t="s">
        <v>756</v>
      </c>
      <c r="F144" s="24" t="s">
        <v>757</v>
      </c>
      <c r="G144" s="24" t="s">
        <v>758</v>
      </c>
      <c r="H144" s="24" t="s">
        <v>759</v>
      </c>
      <c r="I144" s="24" t="s">
        <v>78</v>
      </c>
      <c r="J144" s="24" t="s">
        <v>59</v>
      </c>
      <c r="K144" s="24" t="s">
        <v>760</v>
      </c>
      <c r="L144" s="24" t="s">
        <v>761</v>
      </c>
      <c r="M144" s="24" t="s">
        <v>142</v>
      </c>
      <c r="N144" s="24" t="s">
        <v>32</v>
      </c>
      <c r="O144" s="24">
        <v>100</v>
      </c>
      <c r="P144" s="27">
        <v>615000</v>
      </c>
      <c r="Q144" s="28">
        <f t="shared" si="4"/>
        <v>61500000</v>
      </c>
      <c r="R144" s="24" t="s">
        <v>762</v>
      </c>
      <c r="S144" s="50">
        <f t="shared" si="5"/>
        <v>100</v>
      </c>
    </row>
    <row r="145" spans="1:21" ht="92.25" customHeight="1">
      <c r="A145" s="23">
        <f>IF(E145="","",SUBTOTAL(3,$E$6:E145))</f>
        <v>103</v>
      </c>
      <c r="B145" s="24">
        <v>72</v>
      </c>
      <c r="C145" s="25" t="s">
        <v>763</v>
      </c>
      <c r="D145" s="25" t="s">
        <v>764</v>
      </c>
      <c r="E145" s="24" t="s">
        <v>75</v>
      </c>
      <c r="F145" s="24" t="s">
        <v>224</v>
      </c>
      <c r="G145" s="24" t="s">
        <v>39</v>
      </c>
      <c r="H145" s="24" t="s">
        <v>232</v>
      </c>
      <c r="I145" s="24" t="s">
        <v>78</v>
      </c>
      <c r="J145" s="24" t="s">
        <v>28</v>
      </c>
      <c r="K145" s="30">
        <v>520110191123</v>
      </c>
      <c r="L145" s="24" t="s">
        <v>765</v>
      </c>
      <c r="M145" s="24" t="s">
        <v>766</v>
      </c>
      <c r="N145" s="24" t="s">
        <v>369</v>
      </c>
      <c r="O145" s="26">
        <v>5000</v>
      </c>
      <c r="P145" s="27">
        <v>23500</v>
      </c>
      <c r="Q145" s="28">
        <f t="shared" si="4"/>
        <v>117500000</v>
      </c>
      <c r="R145" s="24" t="s">
        <v>767</v>
      </c>
      <c r="S145" s="50">
        <f t="shared" si="5"/>
        <v>5000</v>
      </c>
    </row>
    <row r="146" spans="1:21" ht="48.75" customHeight="1">
      <c r="A146" s="23">
        <f>IF(E146="","",SUBTOTAL(3,$E$6:E146))</f>
        <v>104</v>
      </c>
      <c r="B146" s="24">
        <v>90</v>
      </c>
      <c r="C146" s="39" t="s">
        <v>733</v>
      </c>
      <c r="D146" s="25" t="s">
        <v>734</v>
      </c>
      <c r="E146" s="24" t="s">
        <v>768</v>
      </c>
      <c r="F146" s="24" t="s">
        <v>736</v>
      </c>
      <c r="G146" s="24" t="s">
        <v>39</v>
      </c>
      <c r="H146" s="24" t="s">
        <v>737</v>
      </c>
      <c r="I146" s="24" t="s">
        <v>104</v>
      </c>
      <c r="J146" s="24" t="s">
        <v>59</v>
      </c>
      <c r="K146" s="30">
        <v>300110029823</v>
      </c>
      <c r="L146" s="24" t="s">
        <v>738</v>
      </c>
      <c r="M146" s="24" t="s">
        <v>484</v>
      </c>
      <c r="N146" s="24" t="s">
        <v>45</v>
      </c>
      <c r="O146" s="26">
        <v>5000</v>
      </c>
      <c r="P146" s="27">
        <v>4987</v>
      </c>
      <c r="Q146" s="28">
        <f t="shared" si="4"/>
        <v>24935000</v>
      </c>
      <c r="R146" s="24" t="s">
        <v>739</v>
      </c>
      <c r="S146" s="50">
        <f t="shared" si="5"/>
        <v>5000</v>
      </c>
    </row>
    <row r="147" spans="1:21" ht="28.5" customHeight="1">
      <c r="A147" s="23">
        <f>IF(E147="","",SUBTOTAL(3,$E$6:E147))</f>
        <v>105</v>
      </c>
      <c r="B147" s="24">
        <v>92</v>
      </c>
      <c r="C147" s="25" t="s">
        <v>769</v>
      </c>
      <c r="D147" s="25" t="s">
        <v>770</v>
      </c>
      <c r="E147" s="24" t="s">
        <v>771</v>
      </c>
      <c r="F147" s="24" t="s">
        <v>57</v>
      </c>
      <c r="G147" s="24" t="s">
        <v>39</v>
      </c>
      <c r="H147" s="24" t="s">
        <v>232</v>
      </c>
      <c r="I147" s="24" t="s">
        <v>104</v>
      </c>
      <c r="J147" s="24" t="s">
        <v>28</v>
      </c>
      <c r="K147" s="24" t="s">
        <v>772</v>
      </c>
      <c r="L147" s="24" t="s">
        <v>773</v>
      </c>
      <c r="M147" s="24" t="s">
        <v>561</v>
      </c>
      <c r="N147" s="24" t="s">
        <v>45</v>
      </c>
      <c r="O147" s="26">
        <v>2000</v>
      </c>
      <c r="P147" s="27">
        <v>4900</v>
      </c>
      <c r="Q147" s="28">
        <f t="shared" si="4"/>
        <v>9800000</v>
      </c>
      <c r="R147" s="24" t="s">
        <v>774</v>
      </c>
      <c r="S147" s="50">
        <f t="shared" si="5"/>
        <v>2000</v>
      </c>
    </row>
    <row r="148" spans="1:21" ht="39.75" customHeight="1">
      <c r="A148" s="23">
        <f>IF(E148="","",SUBTOTAL(3,$E$6:E148))</f>
        <v>106</v>
      </c>
      <c r="B148" s="24">
        <v>108</v>
      </c>
      <c r="C148" s="25" t="s">
        <v>775</v>
      </c>
      <c r="D148" s="25" t="s">
        <v>776</v>
      </c>
      <c r="E148" s="24" t="s">
        <v>49</v>
      </c>
      <c r="F148" s="24" t="s">
        <v>643</v>
      </c>
      <c r="G148" s="24" t="s">
        <v>39</v>
      </c>
      <c r="H148" s="24" t="s">
        <v>777</v>
      </c>
      <c r="I148" s="24" t="s">
        <v>104</v>
      </c>
      <c r="J148" s="24" t="s">
        <v>28</v>
      </c>
      <c r="K148" s="24" t="s">
        <v>778</v>
      </c>
      <c r="L148" s="24" t="s">
        <v>779</v>
      </c>
      <c r="M148" s="24" t="s">
        <v>484</v>
      </c>
      <c r="N148" s="24" t="s">
        <v>45</v>
      </c>
      <c r="O148" s="26">
        <v>5760</v>
      </c>
      <c r="P148" s="27">
        <v>2338</v>
      </c>
      <c r="Q148" s="28">
        <f t="shared" si="4"/>
        <v>13466880</v>
      </c>
      <c r="R148" s="24" t="s">
        <v>780</v>
      </c>
      <c r="S148" s="50">
        <f t="shared" si="5"/>
        <v>5760</v>
      </c>
    </row>
    <row r="149" spans="1:21" ht="33" customHeight="1">
      <c r="A149" s="23">
        <f>IF(E149="","",SUBTOTAL(3,$E$6:E149))</f>
        <v>107</v>
      </c>
      <c r="B149" s="24">
        <v>130</v>
      </c>
      <c r="C149" s="25" t="s">
        <v>781</v>
      </c>
      <c r="D149" s="25" t="s">
        <v>782</v>
      </c>
      <c r="E149" s="24" t="s">
        <v>282</v>
      </c>
      <c r="F149" s="24" t="s">
        <v>224</v>
      </c>
      <c r="G149" s="24" t="s">
        <v>39</v>
      </c>
      <c r="H149" s="24" t="s">
        <v>58</v>
      </c>
      <c r="I149" s="24" t="s">
        <v>104</v>
      </c>
      <c r="J149" s="24" t="s">
        <v>28</v>
      </c>
      <c r="K149" s="24" t="s">
        <v>783</v>
      </c>
      <c r="L149" s="24" t="s">
        <v>784</v>
      </c>
      <c r="M149" s="24" t="s">
        <v>785</v>
      </c>
      <c r="N149" s="24" t="s">
        <v>45</v>
      </c>
      <c r="O149" s="26">
        <v>2000</v>
      </c>
      <c r="P149" s="27">
        <v>8064</v>
      </c>
      <c r="Q149" s="28">
        <f t="shared" si="4"/>
        <v>16128000</v>
      </c>
      <c r="R149" s="24" t="s">
        <v>774</v>
      </c>
      <c r="S149" s="50">
        <f t="shared" si="5"/>
        <v>2000</v>
      </c>
    </row>
    <row r="150" spans="1:21" ht="36.75" customHeight="1">
      <c r="A150" s="23">
        <f>IF(E150="","",SUBTOTAL(3,$E$6:E150))</f>
        <v>108</v>
      </c>
      <c r="B150" s="24">
        <v>134</v>
      </c>
      <c r="C150" s="25" t="s">
        <v>786</v>
      </c>
      <c r="D150" s="25" t="s">
        <v>787</v>
      </c>
      <c r="E150" s="24" t="s">
        <v>365</v>
      </c>
      <c r="F150" s="24" t="s">
        <v>76</v>
      </c>
      <c r="G150" s="24" t="s">
        <v>39</v>
      </c>
      <c r="H150" s="24" t="s">
        <v>788</v>
      </c>
      <c r="I150" s="24" t="s">
        <v>104</v>
      </c>
      <c r="J150" s="24" t="s">
        <v>59</v>
      </c>
      <c r="K150" s="24" t="s">
        <v>789</v>
      </c>
      <c r="L150" s="24" t="s">
        <v>790</v>
      </c>
      <c r="M150" s="24" t="s">
        <v>361</v>
      </c>
      <c r="N150" s="24" t="s">
        <v>45</v>
      </c>
      <c r="O150" s="26">
        <v>6000</v>
      </c>
      <c r="P150" s="27">
        <v>13703</v>
      </c>
      <c r="Q150" s="28">
        <f t="shared" si="4"/>
        <v>82218000</v>
      </c>
      <c r="R150" s="24" t="s">
        <v>791</v>
      </c>
      <c r="S150" s="50">
        <f t="shared" si="5"/>
        <v>6000</v>
      </c>
    </row>
    <row r="151" spans="1:21" ht="67.5" customHeight="1">
      <c r="A151" s="23">
        <f>IF(E151="","",SUBTOTAL(3,$E$6:E151))</f>
        <v>109</v>
      </c>
      <c r="B151" s="24">
        <v>140</v>
      </c>
      <c r="C151" s="39" t="s">
        <v>792</v>
      </c>
      <c r="D151" s="25" t="s">
        <v>793</v>
      </c>
      <c r="E151" s="24" t="s">
        <v>794</v>
      </c>
      <c r="F151" s="24" t="s">
        <v>57</v>
      </c>
      <c r="G151" s="24" t="s">
        <v>39</v>
      </c>
      <c r="H151" s="24" t="s">
        <v>795</v>
      </c>
      <c r="I151" s="24" t="s">
        <v>104</v>
      </c>
      <c r="J151" s="24" t="s">
        <v>28</v>
      </c>
      <c r="K151" s="24" t="s">
        <v>796</v>
      </c>
      <c r="L151" s="24" t="s">
        <v>797</v>
      </c>
      <c r="M151" s="24" t="s">
        <v>798</v>
      </c>
      <c r="N151" s="24" t="s">
        <v>45</v>
      </c>
      <c r="O151" s="26">
        <v>5000</v>
      </c>
      <c r="P151" s="27">
        <v>10123</v>
      </c>
      <c r="Q151" s="28">
        <f t="shared" si="4"/>
        <v>50615000</v>
      </c>
      <c r="R151" s="24" t="s">
        <v>799</v>
      </c>
      <c r="S151" s="50">
        <f t="shared" si="5"/>
        <v>5000</v>
      </c>
    </row>
    <row r="152" spans="1:21" ht="78" customHeight="1">
      <c r="A152" s="23">
        <f>IF(E152="","",SUBTOTAL(3,$E$6:E152))</f>
        <v>110</v>
      </c>
      <c r="B152" s="24">
        <v>141</v>
      </c>
      <c r="C152" s="39" t="s">
        <v>800</v>
      </c>
      <c r="D152" s="25" t="s">
        <v>801</v>
      </c>
      <c r="E152" s="24" t="s">
        <v>802</v>
      </c>
      <c r="F152" s="24" t="s">
        <v>57</v>
      </c>
      <c r="G152" s="24" t="s">
        <v>39</v>
      </c>
      <c r="H152" s="24" t="s">
        <v>795</v>
      </c>
      <c r="I152" s="24" t="s">
        <v>104</v>
      </c>
      <c r="J152" s="24" t="s">
        <v>28</v>
      </c>
      <c r="K152" s="24" t="s">
        <v>803</v>
      </c>
      <c r="L152" s="24" t="s">
        <v>797</v>
      </c>
      <c r="M152" s="24" t="s">
        <v>798</v>
      </c>
      <c r="N152" s="24" t="s">
        <v>45</v>
      </c>
      <c r="O152" s="26">
        <v>5000</v>
      </c>
      <c r="P152" s="27">
        <v>10123</v>
      </c>
      <c r="Q152" s="28">
        <f t="shared" si="4"/>
        <v>50615000</v>
      </c>
      <c r="R152" s="24" t="s">
        <v>799</v>
      </c>
      <c r="S152" s="50">
        <f t="shared" si="5"/>
        <v>5000</v>
      </c>
    </row>
    <row r="153" spans="1:21" ht="77.25" customHeight="1">
      <c r="A153" s="23">
        <f>IF(E153="","",SUBTOTAL(3,$E$6:E153))</f>
        <v>111</v>
      </c>
      <c r="B153" s="24">
        <v>142</v>
      </c>
      <c r="C153" s="39" t="s">
        <v>804</v>
      </c>
      <c r="D153" s="25" t="s">
        <v>805</v>
      </c>
      <c r="E153" s="24" t="s">
        <v>806</v>
      </c>
      <c r="F153" s="24" t="s">
        <v>57</v>
      </c>
      <c r="G153" s="24" t="s">
        <v>39</v>
      </c>
      <c r="H153" s="24" t="s">
        <v>795</v>
      </c>
      <c r="I153" s="24" t="s">
        <v>104</v>
      </c>
      <c r="J153" s="24" t="s">
        <v>28</v>
      </c>
      <c r="K153" s="24" t="s">
        <v>807</v>
      </c>
      <c r="L153" s="24" t="s">
        <v>797</v>
      </c>
      <c r="M153" s="24" t="s">
        <v>798</v>
      </c>
      <c r="N153" s="24" t="s">
        <v>45</v>
      </c>
      <c r="O153" s="26">
        <v>5000</v>
      </c>
      <c r="P153" s="27">
        <v>6589</v>
      </c>
      <c r="Q153" s="28">
        <f t="shared" si="4"/>
        <v>32945000</v>
      </c>
      <c r="R153" s="24" t="s">
        <v>799</v>
      </c>
      <c r="S153" s="50">
        <f t="shared" si="5"/>
        <v>5000</v>
      </c>
    </row>
    <row r="154" spans="1:21" s="16" customFormat="1" ht="79.5" customHeight="1">
      <c r="A154" s="10">
        <f>IF(E154="","",SUBTOTAL(3,$E$6:E154))</f>
        <v>112</v>
      </c>
      <c r="B154" s="11">
        <v>143</v>
      </c>
      <c r="C154" s="47" t="s">
        <v>808</v>
      </c>
      <c r="D154" s="12" t="s">
        <v>809</v>
      </c>
      <c r="E154" s="11" t="s">
        <v>810</v>
      </c>
      <c r="F154" s="11" t="s">
        <v>57</v>
      </c>
      <c r="G154" s="11" t="s">
        <v>39</v>
      </c>
      <c r="H154" s="11" t="s">
        <v>795</v>
      </c>
      <c r="I154" s="11" t="s">
        <v>104</v>
      </c>
      <c r="J154" s="11" t="s">
        <v>28</v>
      </c>
      <c r="K154" s="11" t="s">
        <v>811</v>
      </c>
      <c r="L154" s="11" t="s">
        <v>797</v>
      </c>
      <c r="M154" s="11" t="s">
        <v>798</v>
      </c>
      <c r="N154" s="11" t="s">
        <v>45</v>
      </c>
      <c r="O154" s="19">
        <v>5000</v>
      </c>
      <c r="P154" s="13">
        <v>6589</v>
      </c>
      <c r="Q154" s="14">
        <f t="shared" si="4"/>
        <v>32945000</v>
      </c>
      <c r="R154" s="11" t="s">
        <v>799</v>
      </c>
      <c r="S154" s="50">
        <f t="shared" si="5"/>
        <v>4700</v>
      </c>
      <c r="U154" s="16">
        <f>10*30</f>
        <v>300</v>
      </c>
    </row>
    <row r="155" spans="1:21" s="16" customFormat="1" ht="73.5" customHeight="1">
      <c r="A155" s="10">
        <f>IF(E155="","",SUBTOTAL(3,$E$6:E155))</f>
        <v>113</v>
      </c>
      <c r="B155" s="11">
        <v>144</v>
      </c>
      <c r="C155" s="47" t="s">
        <v>812</v>
      </c>
      <c r="D155" s="12" t="s">
        <v>813</v>
      </c>
      <c r="E155" s="11" t="s">
        <v>814</v>
      </c>
      <c r="F155" s="11" t="s">
        <v>224</v>
      </c>
      <c r="G155" s="11" t="s">
        <v>39</v>
      </c>
      <c r="H155" s="11" t="s">
        <v>795</v>
      </c>
      <c r="I155" s="11" t="s">
        <v>104</v>
      </c>
      <c r="J155" s="11" t="s">
        <v>59</v>
      </c>
      <c r="K155" s="11" t="s">
        <v>815</v>
      </c>
      <c r="L155" s="11" t="s">
        <v>816</v>
      </c>
      <c r="M155" s="11" t="s">
        <v>798</v>
      </c>
      <c r="N155" s="11" t="s">
        <v>45</v>
      </c>
      <c r="O155" s="19">
        <v>5000</v>
      </c>
      <c r="P155" s="13">
        <v>11130</v>
      </c>
      <c r="Q155" s="14">
        <f t="shared" si="4"/>
        <v>55650000</v>
      </c>
      <c r="R155" s="11" t="s">
        <v>799</v>
      </c>
      <c r="S155" s="50">
        <f t="shared" si="5"/>
        <v>4850</v>
      </c>
      <c r="U155" s="16">
        <f>5*1*30</f>
        <v>150</v>
      </c>
    </row>
    <row r="156" spans="1:21" ht="76.5" customHeight="1">
      <c r="A156" s="23">
        <f>IF(E156="","",SUBTOTAL(3,$E$6:E156))</f>
        <v>114</v>
      </c>
      <c r="B156" s="24">
        <v>145</v>
      </c>
      <c r="C156" s="39" t="s">
        <v>817</v>
      </c>
      <c r="D156" s="25" t="s">
        <v>818</v>
      </c>
      <c r="E156" s="24" t="s">
        <v>819</v>
      </c>
      <c r="F156" s="24" t="s">
        <v>224</v>
      </c>
      <c r="G156" s="24" t="s">
        <v>39</v>
      </c>
      <c r="H156" s="24" t="s">
        <v>795</v>
      </c>
      <c r="I156" s="24" t="s">
        <v>104</v>
      </c>
      <c r="J156" s="24" t="s">
        <v>59</v>
      </c>
      <c r="K156" s="24" t="s">
        <v>820</v>
      </c>
      <c r="L156" s="24" t="s">
        <v>816</v>
      </c>
      <c r="M156" s="24" t="s">
        <v>798</v>
      </c>
      <c r="N156" s="24" t="s">
        <v>45</v>
      </c>
      <c r="O156" s="26">
        <v>5000</v>
      </c>
      <c r="P156" s="27">
        <v>11130</v>
      </c>
      <c r="Q156" s="28">
        <f t="shared" si="4"/>
        <v>55650000</v>
      </c>
      <c r="R156" s="24" t="s">
        <v>799</v>
      </c>
      <c r="S156" s="50">
        <f t="shared" si="5"/>
        <v>5000</v>
      </c>
    </row>
    <row r="157" spans="1:21" s="16" customFormat="1" ht="72" customHeight="1">
      <c r="A157" s="10">
        <f>IF(E157="","",SUBTOTAL(3,$E$6:E157))</f>
        <v>115</v>
      </c>
      <c r="B157" s="11">
        <v>146</v>
      </c>
      <c r="C157" s="47" t="s">
        <v>821</v>
      </c>
      <c r="D157" s="12" t="s">
        <v>822</v>
      </c>
      <c r="E157" s="11" t="s">
        <v>823</v>
      </c>
      <c r="F157" s="11" t="s">
        <v>57</v>
      </c>
      <c r="G157" s="11" t="s">
        <v>39</v>
      </c>
      <c r="H157" s="11" t="s">
        <v>795</v>
      </c>
      <c r="I157" s="11" t="s">
        <v>104</v>
      </c>
      <c r="J157" s="11" t="s">
        <v>28</v>
      </c>
      <c r="K157" s="11" t="s">
        <v>824</v>
      </c>
      <c r="L157" s="11" t="s">
        <v>816</v>
      </c>
      <c r="M157" s="11" t="s">
        <v>798</v>
      </c>
      <c r="N157" s="11" t="s">
        <v>45</v>
      </c>
      <c r="O157" s="19">
        <v>5000</v>
      </c>
      <c r="P157" s="13">
        <v>5960</v>
      </c>
      <c r="Q157" s="14">
        <f t="shared" si="4"/>
        <v>29800000</v>
      </c>
      <c r="R157" s="11" t="s">
        <v>799</v>
      </c>
      <c r="S157" s="50">
        <f t="shared" si="5"/>
        <v>4850</v>
      </c>
      <c r="U157" s="16">
        <f>5*1*30</f>
        <v>150</v>
      </c>
    </row>
    <row r="158" spans="1:21" ht="66" customHeight="1">
      <c r="A158" s="23">
        <f>IF(E158="","",SUBTOTAL(3,$E$6:E158))</f>
        <v>116</v>
      </c>
      <c r="B158" s="24">
        <v>148</v>
      </c>
      <c r="C158" s="39" t="s">
        <v>825</v>
      </c>
      <c r="D158" s="25" t="s">
        <v>826</v>
      </c>
      <c r="E158" s="24" t="s">
        <v>827</v>
      </c>
      <c r="F158" s="24" t="s">
        <v>224</v>
      </c>
      <c r="G158" s="24" t="s">
        <v>39</v>
      </c>
      <c r="H158" s="24" t="s">
        <v>828</v>
      </c>
      <c r="I158" s="24" t="s">
        <v>104</v>
      </c>
      <c r="J158" s="24" t="s">
        <v>28</v>
      </c>
      <c r="K158" s="24" t="s">
        <v>829</v>
      </c>
      <c r="L158" s="24" t="s">
        <v>738</v>
      </c>
      <c r="M158" s="24" t="s">
        <v>484</v>
      </c>
      <c r="N158" s="24" t="s">
        <v>45</v>
      </c>
      <c r="O158" s="26">
        <v>1000</v>
      </c>
      <c r="P158" s="27">
        <v>6500</v>
      </c>
      <c r="Q158" s="28">
        <f t="shared" si="4"/>
        <v>6500000</v>
      </c>
      <c r="R158" s="24" t="s">
        <v>799</v>
      </c>
      <c r="S158" s="50">
        <f t="shared" si="5"/>
        <v>1000</v>
      </c>
    </row>
    <row r="159" spans="1:21" ht="86.25" customHeight="1">
      <c r="A159" s="23">
        <f>IF(E159="","",SUBTOTAL(3,$E$6:E159))</f>
        <v>117</v>
      </c>
      <c r="B159" s="24">
        <v>149</v>
      </c>
      <c r="C159" s="39" t="s">
        <v>830</v>
      </c>
      <c r="D159" s="25" t="s">
        <v>831</v>
      </c>
      <c r="E159" s="24" t="s">
        <v>832</v>
      </c>
      <c r="F159" s="24" t="s">
        <v>224</v>
      </c>
      <c r="G159" s="24" t="s">
        <v>39</v>
      </c>
      <c r="H159" s="24" t="s">
        <v>795</v>
      </c>
      <c r="I159" s="24" t="s">
        <v>104</v>
      </c>
      <c r="J159" s="24" t="s">
        <v>59</v>
      </c>
      <c r="K159" s="24" t="s">
        <v>833</v>
      </c>
      <c r="L159" s="24" t="s">
        <v>816</v>
      </c>
      <c r="M159" s="24" t="s">
        <v>798</v>
      </c>
      <c r="N159" s="24" t="s">
        <v>45</v>
      </c>
      <c r="O159" s="26">
        <v>5000</v>
      </c>
      <c r="P159" s="27">
        <v>8557</v>
      </c>
      <c r="Q159" s="28">
        <f t="shared" si="4"/>
        <v>42785000</v>
      </c>
      <c r="R159" s="24" t="s">
        <v>799</v>
      </c>
      <c r="S159" s="50">
        <f t="shared" si="5"/>
        <v>5000</v>
      </c>
    </row>
    <row r="160" spans="1:21" ht="51.75" customHeight="1">
      <c r="A160" s="23">
        <f>IF(E160="","",SUBTOTAL(3,$E$6:E160))</f>
        <v>118</v>
      </c>
      <c r="B160" s="24">
        <v>174</v>
      </c>
      <c r="C160" s="39" t="s">
        <v>834</v>
      </c>
      <c r="D160" s="25" t="s">
        <v>835</v>
      </c>
      <c r="E160" s="24" t="s">
        <v>836</v>
      </c>
      <c r="F160" s="24" t="s">
        <v>224</v>
      </c>
      <c r="G160" s="24" t="s">
        <v>39</v>
      </c>
      <c r="H160" s="24" t="s">
        <v>406</v>
      </c>
      <c r="I160" s="24" t="s">
        <v>78</v>
      </c>
      <c r="J160" s="24" t="s">
        <v>28</v>
      </c>
      <c r="K160" s="30">
        <v>800110436023</v>
      </c>
      <c r="L160" s="24" t="s">
        <v>837</v>
      </c>
      <c r="M160" s="24" t="s">
        <v>785</v>
      </c>
      <c r="N160" s="24" t="s">
        <v>45</v>
      </c>
      <c r="O160" s="26">
        <v>3600</v>
      </c>
      <c r="P160" s="27">
        <v>20000</v>
      </c>
      <c r="Q160" s="28">
        <f t="shared" si="4"/>
        <v>72000000</v>
      </c>
      <c r="R160" s="24" t="s">
        <v>739</v>
      </c>
      <c r="S160" s="50">
        <f t="shared" si="5"/>
        <v>3600</v>
      </c>
    </row>
    <row r="161" spans="1:21" ht="132.6" customHeight="1">
      <c r="A161" s="23">
        <f>IF(E161="","",SUBTOTAL(3,$E$6:E161))</f>
        <v>119</v>
      </c>
      <c r="B161" s="24">
        <v>175</v>
      </c>
      <c r="C161" s="39" t="s">
        <v>834</v>
      </c>
      <c r="D161" s="25" t="s">
        <v>838</v>
      </c>
      <c r="E161" s="24" t="s">
        <v>839</v>
      </c>
      <c r="F161" s="24" t="s">
        <v>224</v>
      </c>
      <c r="G161" s="24" t="s">
        <v>39</v>
      </c>
      <c r="H161" s="24" t="s">
        <v>519</v>
      </c>
      <c r="I161" s="24" t="s">
        <v>78</v>
      </c>
      <c r="J161" s="24" t="s">
        <v>28</v>
      </c>
      <c r="K161" s="30">
        <v>800110436123</v>
      </c>
      <c r="L161" s="24" t="s">
        <v>837</v>
      </c>
      <c r="M161" s="24" t="s">
        <v>785</v>
      </c>
      <c r="N161" s="24" t="s">
        <v>45</v>
      </c>
      <c r="O161" s="26">
        <v>10000</v>
      </c>
      <c r="P161" s="27">
        <v>20000</v>
      </c>
      <c r="Q161" s="28">
        <f t="shared" si="4"/>
        <v>200000000</v>
      </c>
      <c r="R161" s="24" t="s">
        <v>739</v>
      </c>
      <c r="S161" s="50">
        <f t="shared" si="5"/>
        <v>10000</v>
      </c>
    </row>
    <row r="162" spans="1:21" s="16" customFormat="1" ht="47.25" customHeight="1">
      <c r="A162" s="10">
        <f>IF(E162="","",SUBTOTAL(3,$E$6:E162))</f>
        <v>120</v>
      </c>
      <c r="B162" s="11">
        <v>192</v>
      </c>
      <c r="C162" s="47" t="s">
        <v>840</v>
      </c>
      <c r="D162" s="12" t="s">
        <v>841</v>
      </c>
      <c r="E162" s="11" t="s">
        <v>842</v>
      </c>
      <c r="F162" s="11" t="s">
        <v>224</v>
      </c>
      <c r="G162" s="11" t="s">
        <v>39</v>
      </c>
      <c r="H162" s="11" t="s">
        <v>795</v>
      </c>
      <c r="I162" s="11" t="s">
        <v>104</v>
      </c>
      <c r="J162" s="11" t="s">
        <v>184</v>
      </c>
      <c r="K162" s="22">
        <v>539110018823</v>
      </c>
      <c r="L162" s="11" t="s">
        <v>843</v>
      </c>
      <c r="M162" s="11" t="s">
        <v>844</v>
      </c>
      <c r="N162" s="11" t="s">
        <v>369</v>
      </c>
      <c r="O162" s="19">
        <v>5000</v>
      </c>
      <c r="P162" s="13">
        <v>44115</v>
      </c>
      <c r="Q162" s="14">
        <f t="shared" si="4"/>
        <v>220575000</v>
      </c>
      <c r="R162" s="11" t="s">
        <v>845</v>
      </c>
      <c r="S162" s="50">
        <f t="shared" si="5"/>
        <v>4850</v>
      </c>
      <c r="U162" s="16">
        <f>5*30</f>
        <v>150</v>
      </c>
    </row>
    <row r="163" spans="1:21" s="9" customFormat="1" ht="24.9" customHeight="1">
      <c r="A163" s="6" t="s">
        <v>846</v>
      </c>
      <c r="B163" s="3"/>
      <c r="C163" s="36"/>
      <c r="D163" s="7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21"/>
      <c r="P163" s="17"/>
      <c r="Q163" s="18">
        <f>SUM(Q164)</f>
        <v>36000000</v>
      </c>
      <c r="R163" s="8"/>
      <c r="S163" s="50">
        <f t="shared" si="5"/>
        <v>0</v>
      </c>
    </row>
    <row r="164" spans="1:21" ht="39" customHeight="1">
      <c r="A164" s="23">
        <f>IF(E164="","",SUBTOTAL(3,$E$6:E164))</f>
        <v>121</v>
      </c>
      <c r="B164" s="24">
        <v>117</v>
      </c>
      <c r="C164" s="25" t="s">
        <v>847</v>
      </c>
      <c r="D164" s="25" t="s">
        <v>848</v>
      </c>
      <c r="E164" s="24" t="s">
        <v>849</v>
      </c>
      <c r="F164" s="24" t="s">
        <v>68</v>
      </c>
      <c r="G164" s="24" t="s">
        <v>39</v>
      </c>
      <c r="H164" s="24" t="s">
        <v>850</v>
      </c>
      <c r="I164" s="24" t="s">
        <v>27</v>
      </c>
      <c r="J164" s="23" t="s">
        <v>59</v>
      </c>
      <c r="K164" s="24" t="s">
        <v>851</v>
      </c>
      <c r="L164" s="24" t="s">
        <v>852</v>
      </c>
      <c r="M164" s="23" t="s">
        <v>31</v>
      </c>
      <c r="N164" s="24" t="s">
        <v>71</v>
      </c>
      <c r="O164" s="26">
        <v>6000</v>
      </c>
      <c r="P164" s="27">
        <v>6000</v>
      </c>
      <c r="Q164" s="28">
        <f t="shared" si="4"/>
        <v>36000000</v>
      </c>
      <c r="R164" s="24" t="s">
        <v>853</v>
      </c>
      <c r="S164" s="50">
        <f t="shared" si="5"/>
        <v>6000</v>
      </c>
    </row>
    <row r="165" spans="1:21" ht="30" customHeight="1">
      <c r="A165" s="41"/>
      <c r="B165" s="4"/>
      <c r="C165" s="6" t="s">
        <v>854</v>
      </c>
      <c r="D165" s="7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21"/>
      <c r="Q165" s="21">
        <f>Q5+Q7+Q10+Q12+Q15+Q18+Q20+Q24+Q26+Q33+Q38+Q44+Q47+Q50+Q56+Q59+Q61+Q63+Q65+Q67+Q70+Q73+Q75+Q78+Q81+Q83+Q85+Q87+Q89+Q92+Q95+Q111+Q113+Q117+Q119+Q132+Q136+Q138+Q163</f>
        <v>12036285960</v>
      </c>
      <c r="R165" s="21"/>
      <c r="S165" s="51"/>
    </row>
    <row r="166" spans="1:21" ht="18" customHeight="1">
      <c r="A166" s="55" t="s">
        <v>856</v>
      </c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</row>
    <row r="167" spans="1:21" ht="18" customHeight="1"/>
    <row r="172" spans="1:21">
      <c r="Q172" s="1"/>
      <c r="R172" s="44"/>
      <c r="S172" s="44"/>
    </row>
  </sheetData>
  <autoFilter ref="B4:R165" xr:uid="{00000000-0009-0000-0000-000000000000}"/>
  <mergeCells count="21">
    <mergeCell ref="A1:Q1"/>
    <mergeCell ref="A2:Q2"/>
    <mergeCell ref="H3:H4"/>
    <mergeCell ref="I3:I4"/>
    <mergeCell ref="J3:J4"/>
    <mergeCell ref="K3:K4"/>
    <mergeCell ref="L3:L4"/>
    <mergeCell ref="M3:M4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P3:P4"/>
    <mergeCell ref="Q3:Q4"/>
    <mergeCell ref="R3:R4"/>
    <mergeCell ref="A166:Q166"/>
  </mergeCells>
  <printOptions horizontalCentered="1"/>
  <pageMargins left="0" right="0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Generic (PLkèm TTr KQ) LL (in)</vt:lpstr>
      <vt:lpstr>'Generic (PLkèm TTr KQ) LL (in)'!Print_Titles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2025-09-09T09:22:03Z</cp:lastPrinted>
  <dcterms:created xsi:type="dcterms:W3CDTF">2025-09-09T05:56:13Z</dcterms:created>
  <dcterms:modified xsi:type="dcterms:W3CDTF">2025-09-15T04:00:06Z</dcterms:modified>
</cp:coreProperties>
</file>